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350" yWindow="795" windowWidth="6420" windowHeight="10890" activeTab="0"/>
  </bookViews>
  <sheets>
    <sheet name="Sch 12 Interest Calc b0504" sheetId="1" r:id="rId1"/>
    <sheet name="Sch 12 Interest Calc b1231" sheetId="2" r:id="rId2"/>
    <sheet name="Sch 12 Interest Calc b0570" sheetId="3" r:id="rId3"/>
    <sheet name="Sch 12 Interest Calc b0318" sheetId="4" r:id="rId4"/>
    <sheet name="Sch 12 Interest Calc b1712.2" sheetId="5" r:id="rId5"/>
    <sheet name="Sch 12 Interest Calc b0839" sheetId="6" r:id="rId6"/>
    <sheet name="Sch 12 Interest Calc b1465.2" sheetId="7" r:id="rId7"/>
    <sheet name="Prime Rate" sheetId="8" r:id="rId8"/>
  </sheets>
  <externalReferences>
    <externalReference r:id="rId11"/>
    <externalReference r:id="rId12"/>
    <externalReference r:id="rId13"/>
  </externalReferences>
  <definedNames>
    <definedName name="_xlnm._FilterDatabase" localSheetId="7" hidden="1">'Prime Rate'!$A$2:$C$644</definedName>
    <definedName name="AS1_1999" localSheetId="3">'Sch 12 Interest Calc b0318'!$B$10:$E$26</definedName>
    <definedName name="AS1_1999" localSheetId="0">'Sch 12 Interest Calc b0504'!$B$10:$E$26</definedName>
    <definedName name="AS1_1999" localSheetId="2">'Sch 12 Interest Calc b0570'!$B$10:$E$26</definedName>
    <definedName name="AS1_1999" localSheetId="5">'Sch 12 Interest Calc b0839'!$B$10:$E$26</definedName>
    <definedName name="AS1_1999" localSheetId="1">'Sch 12 Interest Calc b1231'!$B$10:$E$26</definedName>
    <definedName name="AS1_1999" localSheetId="6">'Sch 12 Interest Calc b1465.2'!$B$10:$E$26</definedName>
    <definedName name="AS1_1999" localSheetId="4">'Sch 12 Interest Calc b1712.2'!$B$10:$E$26</definedName>
    <definedName name="AS1_1999">#REF!</definedName>
    <definedName name="Avg_Annual_FERC_Rate">'Prime Rate'!$H$716:$I$1043</definedName>
    <definedName name="_xlnm.Print_Area" localSheetId="7">'Prime Rate'!$A$1:$AD$771</definedName>
    <definedName name="_xlnm.Print_Area" localSheetId="3">'Sch 12 Interest Calc b0318'!$A$1:$AB$128</definedName>
    <definedName name="_xlnm.Print_Area" localSheetId="0">'Sch 12 Interest Calc b0504'!$A$1:$AB$117</definedName>
    <definedName name="_xlnm.Print_Area" localSheetId="2">'Sch 12 Interest Calc b0570'!$A$1:$AB$90</definedName>
    <definedName name="_xlnm.Print_Area" localSheetId="5">'Sch 12 Interest Calc b0839'!$A$1:$AB$128</definedName>
    <definedName name="_xlnm.Print_Area" localSheetId="1">'Sch 12 Interest Calc b1231'!$A$1:$AB$90</definedName>
    <definedName name="_xlnm.Print_Area" localSheetId="6">'Sch 12 Interest Calc b1465.2'!$A$1:$AB$91</definedName>
    <definedName name="_xlnm.Print_Area" localSheetId="4">'Sch 12 Interest Calc b1712.2'!$A$1:$AB$62</definedName>
    <definedName name="_xlnm.Print_Titles" localSheetId="7">'Prime Rate'!$1:$2</definedName>
    <definedName name="_xlnm.Print_Titles" localSheetId="3">'Sch 12 Interest Calc b0318'!$1:$10</definedName>
    <definedName name="_xlnm.Print_Titles" localSheetId="0">'Sch 12 Interest Calc b0504'!$1:$10</definedName>
    <definedName name="_xlnm.Print_Titles" localSheetId="2">'Sch 12 Interest Calc b0570'!$1:$10</definedName>
    <definedName name="_xlnm.Print_Titles" localSheetId="5">'Sch 12 Interest Calc b0839'!$1:$10</definedName>
    <definedName name="_xlnm.Print_Titles" localSheetId="1">'Sch 12 Interest Calc b1231'!$1:$10</definedName>
    <definedName name="_xlnm.Print_Titles" localSheetId="6">'Sch 12 Interest Calc b1465.2'!$1:$10</definedName>
    <definedName name="_xlnm.Print_Titles" localSheetId="4">'Sch 12 Interest Calc b1712.2'!$1:$10</definedName>
    <definedName name="tbl_QtrPrimRat">'Prime Rate'!$E$372:$F$1166</definedName>
  </definedNames>
  <calcPr fullCalcOnLoad="1"/>
</workbook>
</file>

<file path=xl/sharedStrings.xml><?xml version="1.0" encoding="utf-8"?>
<sst xmlns="http://schemas.openxmlformats.org/spreadsheetml/2006/main" count="1097" uniqueCount="142">
  <si>
    <t>Sched#</t>
  </si>
  <si>
    <t>Start dates for each quarter</t>
  </si>
  <si>
    <t>INTEREST Calculations</t>
  </si>
  <si>
    <t>Interest Bearing Days per Quarter</t>
  </si>
  <si>
    <t>Annual Rate from FERC</t>
  </si>
  <si>
    <t>Daily Rate = Annual / 365</t>
  </si>
  <si>
    <t>Maximum Days per Quarter</t>
  </si>
  <si>
    <t>Billing Month</t>
  </si>
  <si>
    <t>Year</t>
  </si>
  <si>
    <t>Month</t>
  </si>
  <si>
    <t>Quarter</t>
  </si>
  <si>
    <t>Monthly Prime Rate, Annualized</t>
  </si>
  <si>
    <t>Qtrly Prime Rate, Annualized</t>
  </si>
  <si>
    <t>--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</si>
  <si>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</si>
  <si>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</si>
  <si>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</si>
  <si>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</si>
  <si>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</si>
  <si>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</si>
  <si>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</si>
  <si>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</si>
  <si>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</si>
  <si>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</si>
  <si>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</si>
  <si>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</si>
  <si>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</si>
  <si>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</si>
  <si>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</si>
  <si>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</si>
  <si>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</si>
  <si>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</si>
  <si>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</si>
  <si>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</si>
  <si>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</si>
  <si>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</si>
  <si>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</si>
  <si>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</si>
  <si>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</si>
  <si>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</si>
  <si>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</si>
  <si>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</si>
  <si>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</si>
  <si>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</si>
  <si>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</si>
  <si>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</si>
  <si>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</si>
  <si>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</si>
  <si>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</si>
  <si>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</si>
  <si>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</si>
  <si>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</si>
  <si>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</si>
  <si>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</si>
  <si>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</si>
  <si>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</si>
  <si>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</si>
  <si>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</si>
  <si>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</si>
  <si>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</si>
  <si>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</si>
  <si>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</si>
  <si>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</si>
  <si>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</si>
  <si>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</si>
  <si>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</si>
  <si>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</si>
  <si>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</si>
  <si>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</si>
  <si>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</si>
  <si>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</si>
  <si>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</si>
  <si>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</si>
  <si>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</si>
  <si>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</si>
  <si>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</si>
  <si>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</si>
  <si>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</si>
  <si>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</si>
  <si>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</si>
  <si>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</si>
  <si>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</si>
  <si>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</si>
  <si>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</si>
  <si>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</si>
  <si>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</si>
  <si>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</si>
  <si>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</si>
  <si>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</si>
  <si>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</si>
  <si>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</si>
  <si>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</si>
  <si>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</si>
  <si>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</si>
  <si>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</si>
  <si>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</si>
  <si>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</si>
  <si>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</si>
  <si>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</si>
  <si>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</si>
  <si>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http://www.federalreserve.gov/releases/h15/data/Monthly/H15_PRIME_NA.txt</t>
  </si>
  <si>
    <t>Get calculation methodology here</t>
  </si>
  <si>
    <t>Historic Interest</t>
  </si>
  <si>
    <t>True-Up w/o Interest</t>
  </si>
  <si>
    <t>http://edocket.access.gpo.gov/cfr_2002/aprqtr/18cfr35.19a.htm</t>
  </si>
  <si>
    <t>http://www.federalreserve.gov/Releases/g13/g13note.htm</t>
  </si>
  <si>
    <t>Get Monthly rates here (G.13 release) no longer used)</t>
  </si>
  <si>
    <t>Get monthly rates here (H.15 release)</t>
  </si>
  <si>
    <t>Billing
Date*</t>
  </si>
  <si>
    <t>Payment Received*</t>
  </si>
  <si>
    <r>
      <t xml:space="preserve">* </t>
    </r>
    <r>
      <rPr>
        <sz val="8"/>
        <rFont val="Arial"/>
        <family val="2"/>
      </rPr>
      <t>Billing assumed 5th business day, payment assumed 15 days later</t>
    </r>
  </si>
  <si>
    <t>Annual Period</t>
  </si>
  <si>
    <t>Company</t>
  </si>
  <si>
    <t>Project</t>
  </si>
  <si>
    <t xml:space="preserve">&lt;== Including Approved ROE Incentives </t>
  </si>
  <si>
    <t>Historic Interest Subtotal</t>
  </si>
  <si>
    <t>Rate Year Ending</t>
  </si>
  <si>
    <t>Annual Average Prime Rate of Preceding 12 Months</t>
  </si>
  <si>
    <t>(Over)/Under Collection</t>
  </si>
  <si>
    <t xml:space="preserve">Future Interest </t>
  </si>
  <si>
    <t>End of Historic Interest Accural</t>
  </si>
  <si>
    <t>Interest Calculated by Quarter (Compounded Quarterly)</t>
  </si>
  <si>
    <t>Actual Charge</t>
  </si>
  <si>
    <t>Invoiced** Charge</t>
  </si>
  <si>
    <r>
      <t>**</t>
    </r>
    <r>
      <rPr>
        <sz val="8"/>
        <rFont val="Arial"/>
        <family val="2"/>
      </rPr>
      <t>Invoiced Charge reflects subsequent routine invoice corrections.</t>
    </r>
  </si>
  <si>
    <t>OPCo</t>
  </si>
  <si>
    <t>Calculation of Interest on Over or Under Collection of Transmission Enhancement Project Revenue Requirements</t>
  </si>
  <si>
    <t xml:space="preserve">History of Monthly Prime Rates Required by 18 C.F.R. § 35.19a. </t>
  </si>
  <si>
    <t>AEP Formula Rate Update -- FERC Docket ER08-1329</t>
  </si>
  <si>
    <t>APCo</t>
  </si>
  <si>
    <t>WS J - 2011 Projection Effective July 1, 2011 (Used for Jan-Jul 2012 billings)</t>
  </si>
  <si>
    <t>WS J - 2012 Projection Effective July 1, 2012 (Used for Jul-Dec 2012 billings)</t>
  </si>
  <si>
    <t>WS K - 2012 True-up - Filed May 25, 2013</t>
  </si>
  <si>
    <t>RTEP ID: b0318 (Amos 765/138 kV Transformer)</t>
  </si>
  <si>
    <t>RTEP ID: b1712.2 (Altavista-Leesville 138kV line)</t>
  </si>
  <si>
    <t>I &amp; M</t>
  </si>
  <si>
    <t>RTEP ID: b0839 Twin Branch 675 MVA Transformer</t>
  </si>
  <si>
    <t>RTEP ID: b1465.2 Rockport - Jefferson 765 kV line with a 300 MVAR bank at Rockport Station</t>
  </si>
  <si>
    <t>RTEP ID: b504 (765 kV circuit breaker installations at Hanging Rock)</t>
  </si>
  <si>
    <t>WS J - 2012 Projection Effective July 1, 2011 (Used for Jan-Jun 2012 billings)</t>
  </si>
  <si>
    <t>RTEP ID: B1231 Replace the existing 138/69-12 kV transformer at West Moulton Station</t>
  </si>
  <si>
    <t>RTEP ID: b0570 (Reconductor EAST LIMA-STERLING 138 KV LINE)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</si>
</sst>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0.0000%"/>
    <numFmt numFmtId="168" formatCode="0.00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00_);_(* \(#,##0.000000000000\);_(* &quot;-&quot;??_);_(@_)"/>
    <numFmt numFmtId="184" formatCode="_(* #,##0.0000000000000_);_(* \(#,##0.0000000000000\);_(* &quot;-&quot;??_);_(@_)"/>
    <numFmt numFmtId="185" formatCode="_(&quot;$&quot;* #,##0.00000_);_(&quot;$&quot;* \(#,##0.00000\);_(&quot;$&quot;* &quot;-&quot;??_);_(@_)"/>
    <numFmt numFmtId="186" formatCode="_(&quot;$&quot;* #,##0.000000_);_(&quot;$&quot;* \(#,##0.000000\);_(&quot;$&quot;* &quot;-&quot;??_);_(@_)"/>
    <numFmt numFmtId="187" formatCode="_(&quot;$&quot;* #,##0.0000000_);_(&quot;$&quot;* \(#,##0.0000000\);_(&quot;$&quot;* &quot;-&quot;??_);_(@_)"/>
    <numFmt numFmtId="188" formatCode="_(&quot;$&quot;* #,##0.00000000_);_(&quot;$&quot;* \(#,##0.00000000\);_(&quot;$&quot;* &quot;-&quot;??_);_(@_)"/>
    <numFmt numFmtId="189" formatCode="_(* #,##0.0_);_(* \(#,##0.0\);_(* &quot;-&quot;??_);_(@_)"/>
    <numFmt numFmtId="190" formatCode="_(* #,##0_);_(* \(#,##0\);_(* &quot;-&quot;??_);_(@_)"/>
    <numFmt numFmtId="191" formatCode="&quot;$&quot;#,##0.0"/>
    <numFmt numFmtId="192" formatCode="&quot;$&quot;#,##0"/>
    <numFmt numFmtId="193" formatCode="_(&quot;$&quot;* #,##0.000000000_);_(&quot;$&quot;* \(#,##0.000000000\);_(&quot;$&quot;* &quot;-&quot;??_);_(@_)"/>
    <numFmt numFmtId="194" formatCode="_(&quot;$&quot;* #,##0.0000000000_);_(&quot;$&quot;* \(#,##0.0000000000\);_(&quot;$&quot;* &quot;-&quot;??_);_(@_)"/>
    <numFmt numFmtId="195" formatCode="_(* #,##0.0000_);_(* \(#,##0.0000\);_(* &quot;-&quot;????_);_(@_)"/>
    <numFmt numFmtId="196" formatCode="&quot;$&quot;#,##0.000"/>
    <numFmt numFmtId="197" formatCode="#,##0.000"/>
    <numFmt numFmtId="198" formatCode="#,##0.0"/>
    <numFmt numFmtId="199" formatCode="mmm\-yyyy"/>
    <numFmt numFmtId="200" formatCode="yyyy"/>
    <numFmt numFmtId="201" formatCode="mmm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00"/>
    <numFmt numFmtId="207" formatCode="&quot;$&quot;#,##0.0000"/>
    <numFmt numFmtId="208" formatCode="[$-409]dddd\,\ mmmm\ dd\,\ yyyy"/>
    <numFmt numFmtId="209" formatCode="0.0000"/>
    <numFmt numFmtId="210" formatCode="0.000"/>
    <numFmt numFmtId="211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0" fontId="3" fillId="0" borderId="10" xfId="59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2" fillId="0" borderId="10" xfId="42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8" fontId="3" fillId="0" borderId="10" xfId="59" applyNumberFormat="1" applyFont="1" applyBorder="1" applyAlignment="1">
      <alignment horizontal="center" vertical="center"/>
    </xf>
    <xf numFmtId="168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192" fontId="3" fillId="0" borderId="0" xfId="0" applyNumberFormat="1" applyFont="1" applyBorder="1" applyAlignment="1">
      <alignment horizontal="center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14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5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10" xfId="0" applyNumberFormat="1" applyBorder="1" applyAlignment="1">
      <alignment/>
    </xf>
    <xf numFmtId="200" fontId="0" fillId="0" borderId="0" xfId="0" applyNumberFormat="1" applyAlignment="1">
      <alignment horizontal="center"/>
    </xf>
    <xf numFmtId="201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01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200" fontId="0" fillId="0" borderId="0" xfId="0" applyNumberFormat="1" applyFill="1" applyAlignment="1">
      <alignment horizontal="center"/>
    </xf>
    <xf numFmtId="201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7" xfId="0" applyNumberFormat="1" applyFont="1" applyBorder="1" applyAlignment="1" quotePrefix="1">
      <alignment horizontal="center" vertical="center" wrapText="1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14" fontId="0" fillId="0" borderId="10" xfId="0" applyNumberFormat="1" applyFill="1" applyBorder="1" applyAlignment="1">
      <alignment/>
    </xf>
    <xf numFmtId="10" fontId="0" fillId="33" borderId="0" xfId="59" applyNumberFormat="1" applyFont="1" applyFill="1" applyAlignment="1" quotePrefix="1">
      <alignment horizontal="center"/>
    </xf>
    <xf numFmtId="10" fontId="0" fillId="0" borderId="0" xfId="59" applyNumberFormat="1" applyFont="1" applyAlignment="1">
      <alignment/>
    </xf>
    <xf numFmtId="170" fontId="0" fillId="0" borderId="0" xfId="44" applyNumberFormat="1" applyFont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172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3" fontId="2" fillId="0" borderId="13" xfId="42" applyFont="1" applyBorder="1" applyAlignment="1">
      <alignment/>
    </xf>
    <xf numFmtId="43" fontId="2" fillId="0" borderId="0" xfId="42" applyFont="1" applyBorder="1" applyAlignment="1">
      <alignment/>
    </xf>
    <xf numFmtId="17" fontId="0" fillId="0" borderId="13" xfId="0" applyNumberForma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164" fontId="0" fillId="0" borderId="21" xfId="0" applyNumberFormat="1" applyFon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 vertical="center"/>
    </xf>
    <xf numFmtId="14" fontId="7" fillId="33" borderId="13" xfId="0" applyNumberFormat="1" applyFont="1" applyFill="1" applyBorder="1" applyAlignment="1">
      <alignment/>
    </xf>
    <xf numFmtId="14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left"/>
    </xf>
    <xf numFmtId="44" fontId="0" fillId="0" borderId="23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190" fontId="9" fillId="33" borderId="0" xfId="42" applyNumberFormat="1" applyFont="1" applyFill="1" applyBorder="1" applyAlignment="1">
      <alignment horizontal="left" vertical="center"/>
    </xf>
    <xf numFmtId="190" fontId="9" fillId="33" borderId="11" xfId="42" applyNumberFormat="1" applyFont="1" applyFill="1" applyBorder="1" applyAlignment="1">
      <alignment horizontal="left" vertical="center"/>
    </xf>
    <xf numFmtId="190" fontId="2" fillId="0" borderId="24" xfId="42" applyNumberFormat="1" applyFont="1" applyFill="1" applyBorder="1" applyAlignment="1">
      <alignment horizontal="left" vertical="center"/>
    </xf>
    <xf numFmtId="164" fontId="0" fillId="0" borderId="15" xfId="0" applyNumberFormat="1" applyBorder="1" applyAlignment="1">
      <alignment horizontal="right"/>
    </xf>
    <xf numFmtId="44" fontId="0" fillId="34" borderId="0" xfId="44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8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Alignment="1">
      <alignment/>
    </xf>
    <xf numFmtId="168" fontId="3" fillId="34" borderId="0" xfId="59" applyNumberFormat="1" applyFont="1" applyFill="1" applyAlignment="1">
      <alignment horizontal="center" vertical="center"/>
    </xf>
    <xf numFmtId="0" fontId="3" fillId="34" borderId="0" xfId="42" applyNumberFormat="1" applyFont="1" applyFill="1" applyAlignment="1">
      <alignment horizontal="center" vertical="top"/>
    </xf>
    <xf numFmtId="164" fontId="0" fillId="0" borderId="25" xfId="0" applyNumberFormat="1" applyBorder="1" applyAlignment="1">
      <alignment horizontal="right"/>
    </xf>
    <xf numFmtId="0" fontId="8" fillId="33" borderId="0" xfId="0" applyFont="1" applyFill="1" applyAlignment="1">
      <alignment horizontal="left"/>
    </xf>
    <xf numFmtId="8" fontId="0" fillId="0" borderId="0" xfId="0" applyNumberFormat="1" applyAlignment="1">
      <alignment/>
    </xf>
    <xf numFmtId="190" fontId="2" fillId="0" borderId="0" xfId="42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10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14" fontId="0" fillId="0" borderId="10" xfId="0" applyNumberFormat="1" applyFill="1" applyBorder="1" applyAlignment="1">
      <alignment horizontal="left"/>
    </xf>
    <xf numFmtId="10" fontId="0" fillId="0" borderId="0" xfId="59" applyNumberFormat="1" applyFont="1" applyFill="1" applyAlignment="1" quotePrefix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4" fontId="0" fillId="0" borderId="0" xfId="44" applyFont="1" applyBorder="1" applyAlignment="1">
      <alignment/>
    </xf>
    <xf numFmtId="190" fontId="2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164" fontId="0" fillId="33" borderId="2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164" fontId="0" fillId="0" borderId="10" xfId="0" applyNumberFormat="1" applyBorder="1" applyAlignment="1">
      <alignment horizontal="center"/>
    </xf>
    <xf numFmtId="44" fontId="0" fillId="0" borderId="10" xfId="44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27</xdr:col>
      <xdr:colOff>676275</xdr:colOff>
      <xdr:row>87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203073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27</xdr:col>
      <xdr:colOff>657225</xdr:colOff>
      <xdr:row>115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01825"/>
          <a:ext cx="202882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152400</xdr:rowOff>
    </xdr:from>
    <xdr:to>
      <xdr:col>27</xdr:col>
      <xdr:colOff>723900</xdr:colOff>
      <xdr:row>60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848350"/>
          <a:ext cx="203168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27</xdr:col>
      <xdr:colOff>723900</xdr:colOff>
      <xdr:row>88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202692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28</xdr:col>
      <xdr:colOff>0</xdr:colOff>
      <xdr:row>60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57875"/>
          <a:ext cx="202787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47625</xdr:rowOff>
    </xdr:from>
    <xdr:to>
      <xdr:col>27</xdr:col>
      <xdr:colOff>542925</xdr:colOff>
      <xdr:row>89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7475"/>
          <a:ext cx="202596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27</xdr:col>
      <xdr:colOff>571500</xdr:colOff>
      <xdr:row>60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57875"/>
          <a:ext cx="202882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62</xdr:row>
      <xdr:rowOff>19050</xdr:rowOff>
    </xdr:from>
    <xdr:to>
      <xdr:col>28</xdr:col>
      <xdr:colOff>9525</xdr:colOff>
      <xdr:row>90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248900"/>
          <a:ext cx="207549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92</xdr:row>
      <xdr:rowOff>114300</xdr:rowOff>
    </xdr:from>
    <xdr:to>
      <xdr:col>28</xdr:col>
      <xdr:colOff>28575</xdr:colOff>
      <xdr:row>127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201900"/>
          <a:ext cx="20821650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28</xdr:col>
      <xdr:colOff>9525</xdr:colOff>
      <xdr:row>61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95950"/>
          <a:ext cx="208311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85725</xdr:rowOff>
    </xdr:from>
    <xdr:to>
      <xdr:col>27</xdr:col>
      <xdr:colOff>714375</xdr:colOff>
      <xdr:row>62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2080260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92</xdr:row>
      <xdr:rowOff>0</xdr:rowOff>
    </xdr:from>
    <xdr:to>
      <xdr:col>28</xdr:col>
      <xdr:colOff>9525</xdr:colOff>
      <xdr:row>128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87600"/>
          <a:ext cx="2083117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27</xdr:col>
      <xdr:colOff>723900</xdr:colOff>
      <xdr:row>59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95950"/>
          <a:ext cx="208121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28</xdr:col>
      <xdr:colOff>0</xdr:colOff>
      <xdr:row>91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29850"/>
          <a:ext cx="208216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28</xdr:col>
      <xdr:colOff>0</xdr:colOff>
      <xdr:row>91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1775"/>
          <a:ext cx="208216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28</xdr:col>
      <xdr:colOff>28575</xdr:colOff>
      <xdr:row>61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95950"/>
          <a:ext cx="2085022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722</xdr:row>
      <xdr:rowOff>38100</xdr:rowOff>
    </xdr:from>
    <xdr:to>
      <xdr:col>19</xdr:col>
      <xdr:colOff>161925</xdr:colOff>
      <xdr:row>767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4476750" cy="73533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561975</xdr:colOff>
      <xdr:row>722</xdr:row>
      <xdr:rowOff>38100</xdr:rowOff>
    </xdr:from>
    <xdr:to>
      <xdr:col>29</xdr:col>
      <xdr:colOff>200025</xdr:colOff>
      <xdr:row>769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82550" y="2952750"/>
          <a:ext cx="5124450" cy="76200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Appalachian%20Power%20Company%20FR%20Update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_Indiana%20Michigan%20Power%20FR%20Update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_Ohio%20Power%20Company%20FR%20Updat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APCo Projected TCOS"/>
      <sheetName val="APCo Historic TCOS"/>
      <sheetName val="APCo True-UP TCOS"/>
      <sheetName val="APCo WS A  - RB Support "/>
      <sheetName val="APCo WS B ADIT &amp; ITC"/>
      <sheetName val="APCo WS C  - Working Capital"/>
      <sheetName val="APCo WS D IPP Credits"/>
      <sheetName val="APCo WS E Rev Credits"/>
      <sheetName val="APCo WS F Misc Exp"/>
      <sheetName val="APCo WS G  State Tax Rate"/>
      <sheetName val="APCo WS H Other Taxes"/>
      <sheetName val="APCo WS H-1-Detail of Tax Amts"/>
      <sheetName val="APCo WS I Projected Plant"/>
      <sheetName val="APCo WS J PROJECTED RTEP RR"/>
      <sheetName val="APCo WS K TRUE-UP RTEP RR"/>
      <sheetName val="APCo WS L Cost of Debt"/>
      <sheetName val="APCo WS M - Avg Cap Structure"/>
      <sheetName val="APCo WS N - Sale of Plant Held"/>
      <sheetName val="APCo -WS O"/>
      <sheetName val="APCo-WS P Dep. Rates"/>
    </sheetNames>
    <sheetDataSet>
      <sheetData sheetId="15">
        <row r="89">
          <cell r="N89">
            <v>2014191.2530076485</v>
          </cell>
        </row>
        <row r="176">
          <cell r="N176">
            <v>247688.38890481245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&amp; M Projected TCOS"/>
      <sheetName val="I &amp; M Historic TCOS"/>
      <sheetName val="I &amp; M True-UP TCOS"/>
      <sheetName val="I &amp; M WS A  - RB Support "/>
      <sheetName val="I &amp; M WS B ADIT &amp; ITC"/>
      <sheetName val="I &amp; M WS C  - Working Capital"/>
      <sheetName val="I &amp; M WS D IPP Credits"/>
      <sheetName val="I &amp; M WS E Rev Credits"/>
      <sheetName val="I &amp; M WS F Misc Exp"/>
      <sheetName val="I &amp; M WS G  State Tax Rate"/>
      <sheetName val="I &amp; M WS H Other Taxes"/>
      <sheetName val="I &amp; M WS H-1-Detail of Tax Amts"/>
      <sheetName val="I &amp; M WS I Projected Plant"/>
      <sheetName val="I &amp; M WS J PROJECTED RTEP RR"/>
      <sheetName val="I &amp; M WS K TRUE-UP RTEP RR"/>
      <sheetName val="I &amp; M WS L Cost of Debt"/>
      <sheetName val="I &amp; M WS M - Avg Cap Structure"/>
      <sheetName val="I &amp; M WS N - Sale of Plant Held"/>
      <sheetName val="I &amp; M -WS O"/>
      <sheetName val="I &amp; M-WS P Dep. Rates"/>
    </sheetNames>
    <sheetDataSet>
      <sheetData sheetId="14">
        <row r="89">
          <cell r="N89">
            <v>1323753.3215528317</v>
          </cell>
        </row>
        <row r="176">
          <cell r="N17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Co Projected TCOS"/>
      <sheetName val="OPCo Historic TCOS"/>
      <sheetName val="OPCo True-UP TCOS"/>
      <sheetName val="OPCo WS A  - RB Support "/>
      <sheetName val="OPCo WS B ADIT &amp; ITC"/>
      <sheetName val="OPCo WS C  - Working Capital"/>
      <sheetName val="OPCo WS D IPP Credits"/>
      <sheetName val="OPCo WS E Rev Credits"/>
      <sheetName val="OPCo WS F Misc Exp"/>
      <sheetName val="OPCo WS G  State Tax Rate"/>
      <sheetName val="OPCo WS H Other Taxes"/>
      <sheetName val="OPCo WS H-1-Detail of Tax Amts"/>
      <sheetName val="OPCo WS I Projected Plant"/>
      <sheetName val="OPCo WS J PROJECTED RTEP RR"/>
      <sheetName val="OPCo WS K TRUE-UP RTEP RR"/>
      <sheetName val="OPCo WS L Cost of Debt"/>
      <sheetName val="OPCo WS M - Avg Cap Structure"/>
      <sheetName val="OPCo WS N - Sale of Plant Held"/>
      <sheetName val="OPCo -WS O"/>
      <sheetName val="OPCo-WS P Dep. Rates"/>
    </sheetNames>
    <sheetDataSet>
      <sheetData sheetId="14">
        <row r="89">
          <cell r="N89">
            <v>1099202.6782339567</v>
          </cell>
        </row>
        <row r="176">
          <cell r="N176">
            <v>149349.4125101491</v>
          </cell>
        </row>
        <row r="263">
          <cell r="N2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4.851562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128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126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8" t="str">
        <f>"Historic Interest Through 6/30/"&amp;C5+1&amp;""</f>
        <v>Historic Interest Through 6/30/2013</v>
      </c>
      <c r="I8" s="138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9"/>
      <c r="I9" s="139"/>
      <c r="J9" s="27"/>
      <c r="K9" s="13"/>
      <c r="L9" s="17"/>
      <c r="M9" s="17"/>
      <c r="N9" s="17"/>
      <c r="O9" s="17"/>
      <c r="P9" s="17"/>
      <c r="Q9" s="17"/>
      <c r="R9" s="17"/>
      <c r="S9" s="140" t="s">
        <v>102</v>
      </c>
      <c r="T9" s="141"/>
      <c r="U9" s="141"/>
      <c r="V9" s="141"/>
      <c r="W9" s="141"/>
      <c r="X9" s="141"/>
      <c r="Y9" s="14"/>
      <c r="Z9" s="138" t="s">
        <v>115</v>
      </c>
      <c r="AB9" s="138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9"/>
      <c r="I10" s="139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X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>+Q10</f>
        <v>3Q2013</v>
      </c>
      <c r="Z10" s="138"/>
      <c r="AB10" s="138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125</v>
      </c>
      <c r="C12" s="98"/>
      <c r="E12" s="132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138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>
        <v>1210680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1057666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1134173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'[3]OPCo WS K TRUE-UP RTEP RR'!$N$89</f>
        <v>1099202.6782339567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-34970.321766043315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100890</v>
      </c>
      <c r="F20" s="66">
        <f aca="true" t="shared" si="7" ref="F20:F31">+E$17/12</f>
        <v>91600.22318616306</v>
      </c>
      <c r="G20" s="67">
        <f aca="true" t="shared" si="8" ref="G20:G31">+F20-E20</f>
        <v>-9289.776813836943</v>
      </c>
      <c r="H20" s="64">
        <f>+Z20</f>
        <v>-445.46247771026</v>
      </c>
      <c r="I20" s="108">
        <f>+AB20</f>
        <v>-172.23056290316526</v>
      </c>
      <c r="J20" s="34">
        <f>+G20+H20+I20</f>
        <v>-9907.469854450368</v>
      </c>
      <c r="K20" s="12">
        <f>IF($C20&lt;K$3,K$7,IF($C20&lt;L$3,L$3-$C20,0))</f>
        <v>51</v>
      </c>
      <c r="L20" s="19">
        <f aca="true" t="shared" si="9" ref="K20:O31">IF($C20&lt;L$3,L$7,IF($C20&lt;M$3,M$3-$C20,0))</f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P31">IF($C20&lt;P$3,P$7,IF($C20&lt;V$3,V$3-$C20,0))</f>
        <v>91</v>
      </c>
      <c r="Q20" s="124">
        <f aca="true" t="shared" si="11" ref="Q20:Q31">IF($C20&lt;Q$3,Q$7,IF($C20&lt;W$3,W$3-$C20,0))</f>
        <v>21</v>
      </c>
      <c r="R20" s="19"/>
      <c r="S20" s="73">
        <f aca="true" t="shared" si="12" ref="S20:S31">+$G20*(K20*K$6)</f>
        <v>-42.18576731214995</v>
      </c>
      <c r="T20" s="74">
        <f>($G20+SUM($S20:S20))*(L20*L$6)</f>
        <v>-75.61446392807792</v>
      </c>
      <c r="U20" s="74">
        <f>($G20+SUM($S20:T20))*(M20*M$6)</f>
        <v>-77.06480921857737</v>
      </c>
      <c r="V20" s="74">
        <f>($G20+SUM($S20:U20))*(N20*N$6)</f>
        <v>-77.69610724477887</v>
      </c>
      <c r="W20" s="74">
        <f>($G20+SUM($S20:V20))*(O20*O$6)</f>
        <v>-76.62969462330422</v>
      </c>
      <c r="X20" s="74">
        <f>($G20+SUM($S20:W20))*(P20*P$6)</f>
        <v>-78.10204614549187</v>
      </c>
      <c r="Y20" s="74">
        <f>($G20+SUM($S20:X20))*(Q20*Q$6)</f>
        <v>-18.16958923787976</v>
      </c>
      <c r="Z20" s="73">
        <f aca="true" t="shared" si="13" ref="Z20:Z31">SUM(S20:Y20)</f>
        <v>-445.46247771026</v>
      </c>
      <c r="AA20" s="109"/>
      <c r="AB20" s="73">
        <f>-PMT(Q$5/12,12,G20+H20)*12-SUM(G20:H20)</f>
        <v>-172.23056290316526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100890</v>
      </c>
      <c r="F21" s="66">
        <f t="shared" si="7"/>
        <v>91600.22318616306</v>
      </c>
      <c r="G21" s="67">
        <f t="shared" si="8"/>
        <v>-9289.776813836943</v>
      </c>
      <c r="H21" s="64">
        <f aca="true" t="shared" si="14" ref="H21:H31">+Z21</f>
        <v>-415.2603553095592</v>
      </c>
      <c r="I21" s="64">
        <f aca="true" t="shared" si="15" ref="I21:I31">+AB21</f>
        <v>-171.69624336708148</v>
      </c>
      <c r="J21" s="34">
        <f aca="true" t="shared" si="16" ref="J21:J31">+G21+H21+I21</f>
        <v>-9876.733412513584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1"/>
        <v>21</v>
      </c>
      <c r="R21" s="19"/>
      <c r="S21" s="73">
        <f t="shared" si="12"/>
        <v>-13.234750529301946</v>
      </c>
      <c r="T21" s="74">
        <f>($G21+SUM($S21:S21))*(L21*L$6)</f>
        <v>-75.37988137428266</v>
      </c>
      <c r="U21" s="74">
        <f>($G21+SUM($S21:T21))*(M21*M$6)</f>
        <v>-76.82572718565528</v>
      </c>
      <c r="V21" s="74">
        <f>($G21+SUM($S21:U21))*(N21*N$6)</f>
        <v>-77.45506670424462</v>
      </c>
      <c r="W21" s="74">
        <f>($G21+SUM($S21:V21))*(O21*O$6)</f>
        <v>-76.39196246827122</v>
      </c>
      <c r="X21" s="74">
        <f>($G21+SUM($S21:W21))*(P21*P$6)</f>
        <v>-77.85974624029288</v>
      </c>
      <c r="Y21" s="74">
        <f>($G21+SUM($S21:X21))*(Q21*Q$6)</f>
        <v>-18.113220807510576</v>
      </c>
      <c r="Z21" s="73">
        <f t="shared" si="13"/>
        <v>-415.2603553095592</v>
      </c>
      <c r="AA21" s="109"/>
      <c r="AB21" s="73">
        <f aca="true" t="shared" si="17" ref="AB21:AB31">-PMT(Q$5/12,12,G21+H21)*12-SUM(G21:H21)</f>
        <v>-171.69624336708148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100890</v>
      </c>
      <c r="F22" s="66">
        <f t="shared" si="7"/>
        <v>91600.22318616306</v>
      </c>
      <c r="G22" s="67">
        <f>+F22-E22</f>
        <v>-9289.776813836943</v>
      </c>
      <c r="H22" s="64">
        <f>+Z22</f>
        <v>-391.18188697968304</v>
      </c>
      <c r="I22" s="64">
        <f t="shared" si="15"/>
        <v>-171.27026019089863</v>
      </c>
      <c r="J22" s="34">
        <f t="shared" si="16"/>
        <v>-9852.228961007524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1"/>
        <v>21</v>
      </c>
      <c r="R22" s="19"/>
      <c r="S22" s="73">
        <f t="shared" si="12"/>
        <v>0</v>
      </c>
      <c r="T22" s="74">
        <f>($G22+SUM($S22:S22))*(L22*L$6)</f>
        <v>-65.34658073842836</v>
      </c>
      <c r="U22" s="74">
        <f>($G22+SUM($S22:T22))*(M22*M$6)</f>
        <v>-76.63512041035715</v>
      </c>
      <c r="V22" s="74">
        <f>($G22+SUM($S22:U22))*(N22*N$6)</f>
        <v>-77.26289852002006</v>
      </c>
      <c r="W22" s="74">
        <f>($G22+SUM($S22:V22))*(O22*O$6)</f>
        <v>-76.20243187535428</v>
      </c>
      <c r="X22" s="74">
        <f>($G22+SUM($S22:W22))*(P22*P$6)</f>
        <v>-77.66657403483455</v>
      </c>
      <c r="Y22" s="74">
        <f>($G22+SUM($S22:X22))*(Q22*Q$6)</f>
        <v>-18.0682814006887</v>
      </c>
      <c r="Z22" s="73">
        <f t="shared" si="13"/>
        <v>-391.18188697968304</v>
      </c>
      <c r="AA22" s="109"/>
      <c r="AB22" s="73">
        <f t="shared" si="17"/>
        <v>-171.27026019089863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8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100890</v>
      </c>
      <c r="F23" s="66">
        <f t="shared" si="7"/>
        <v>91600.22318616306</v>
      </c>
      <c r="G23" s="67">
        <f t="shared" si="8"/>
        <v>-9289.776813836943</v>
      </c>
      <c r="H23" s="64">
        <f t="shared" si="14"/>
        <v>-367.2143914373864</v>
      </c>
      <c r="I23" s="64">
        <f t="shared" si="15"/>
        <v>-170.84624028496728</v>
      </c>
      <c r="J23" s="34">
        <f t="shared" si="16"/>
        <v>-9827.837445559297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1"/>
        <v>21</v>
      </c>
      <c r="R23" s="19"/>
      <c r="S23" s="73">
        <f t="shared" si="12"/>
        <v>0</v>
      </c>
      <c r="T23" s="74">
        <f>($G23+SUM($S23:S23))*(L23*L$6)</f>
        <v>-42.18576731214995</v>
      </c>
      <c r="U23" s="74">
        <f>($G23+SUM($S23:T23))*(M23*M$6)</f>
        <v>-76.44539210311174</v>
      </c>
      <c r="V23" s="74">
        <f>($G23+SUM($S23:U23))*(N23*N$6)</f>
        <v>-77.07161600006599</v>
      </c>
      <c r="W23" s="74">
        <f>($G23+SUM($S23:V23))*(O23*O$6)</f>
        <v>-76.01377479058326</v>
      </c>
      <c r="X23" s="74">
        <f>($G23+SUM($S23:W23))*(P23*P$6)</f>
        <v>-77.47429212097737</v>
      </c>
      <c r="Y23" s="74">
        <f>($G23+SUM($S23:X23))*(Q23*Q$6)</f>
        <v>-18.02354911049812</v>
      </c>
      <c r="Z23" s="73">
        <f t="shared" si="13"/>
        <v>-367.2143914373864</v>
      </c>
      <c r="AA23" s="109"/>
      <c r="AB23" s="73">
        <f t="shared" si="17"/>
        <v>-170.84624028496728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8"/>
        <v>41030</v>
      </c>
      <c r="B24" s="97">
        <v>41067</v>
      </c>
      <c r="C24" s="97">
        <v>41075</v>
      </c>
      <c r="D24" s="32">
        <v>12</v>
      </c>
      <c r="E24" s="65">
        <f t="shared" si="6"/>
        <v>100890</v>
      </c>
      <c r="F24" s="66">
        <f t="shared" si="7"/>
        <v>91600.22318616306</v>
      </c>
      <c r="G24" s="67">
        <f t="shared" si="8"/>
        <v>-9289.776813836943</v>
      </c>
      <c r="H24" s="64">
        <f t="shared" si="14"/>
        <v>-337.25502200951564</v>
      </c>
      <c r="I24" s="64">
        <f t="shared" si="15"/>
        <v>-170.31621540255037</v>
      </c>
      <c r="J24" s="34">
        <f t="shared" si="16"/>
        <v>-9797.34805124901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1"/>
        <v>21</v>
      </c>
      <c r="R24" s="19"/>
      <c r="S24" s="73">
        <f t="shared" si="12"/>
        <v>0</v>
      </c>
      <c r="T24" s="74">
        <f>($G24+SUM($S24:S24))*(L24*L$6)</f>
        <v>-13.234750529301946</v>
      </c>
      <c r="U24" s="74">
        <f>($G24+SUM($S24:T24))*(M24*M$6)</f>
        <v>-76.20823171905498</v>
      </c>
      <c r="V24" s="74">
        <f>($G24+SUM($S24:U24))*(N24*N$6)</f>
        <v>-76.83251285012341</v>
      </c>
      <c r="W24" s="74">
        <f>($G24+SUM($S24:V24))*(O24*O$6)</f>
        <v>-75.77795343461948</v>
      </c>
      <c r="X24" s="74">
        <f>($G24+SUM($S24:W24))*(P24*P$6)</f>
        <v>-77.23393972865588</v>
      </c>
      <c r="Y24" s="74">
        <f>($G24+SUM($S24:X24))*(Q24*Q$6)</f>
        <v>-17.96763374775989</v>
      </c>
      <c r="Z24" s="73">
        <f t="shared" si="13"/>
        <v>-337.25502200951564</v>
      </c>
      <c r="AA24" s="109"/>
      <c r="AB24" s="73">
        <f t="shared" si="17"/>
        <v>-170.31621540255037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100890</v>
      </c>
      <c r="F25" s="66">
        <f t="shared" si="7"/>
        <v>91600.22318616306</v>
      </c>
      <c r="G25" s="67">
        <f t="shared" si="8"/>
        <v>-9289.776813836943</v>
      </c>
      <c r="H25" s="64">
        <f t="shared" si="14"/>
        <v>-313.3709869785738</v>
      </c>
      <c r="I25" s="64">
        <f t="shared" si="15"/>
        <v>-169.89367203462825</v>
      </c>
      <c r="J25" s="34">
        <f t="shared" si="16"/>
        <v>-9773.041472850146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1"/>
        <v>21</v>
      </c>
      <c r="R25" s="19"/>
      <c r="S25" s="73">
        <f t="shared" si="12"/>
        <v>0</v>
      </c>
      <c r="T25" s="74">
        <f>($G25+SUM($S25:S25))*(L25*L$6)</f>
        <v>0</v>
      </c>
      <c r="U25" s="74">
        <f>($G25+SUM($S25:T25))*(M25*M$6)</f>
        <v>-66.17375264650973</v>
      </c>
      <c r="V25" s="74">
        <f>($G25+SUM($S25:U25))*(N25*N$6)</f>
        <v>-76.64189642133019</v>
      </c>
      <c r="W25" s="74">
        <f>($G25+SUM($S25:V25))*(O25*O$6)</f>
        <v>-75.58995329862051</v>
      </c>
      <c r="X25" s="74">
        <f>($G25+SUM($S25:W25))*(P25*P$6)</f>
        <v>-77.04232738608647</v>
      </c>
      <c r="Y25" s="74">
        <f>($G25+SUM($S25:X25))*(Q25*Q$6)</f>
        <v>-17.92305722602692</v>
      </c>
      <c r="Z25" s="73">
        <f t="shared" si="13"/>
        <v>-313.3709869785738</v>
      </c>
      <c r="AA25" s="109"/>
      <c r="AB25" s="73">
        <f t="shared" si="17"/>
        <v>-169.89367203462825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9" ref="E26:E31">$E$15/12</f>
        <v>88138.83333333333</v>
      </c>
      <c r="F26" s="66">
        <f t="shared" si="7"/>
        <v>91600.22318616306</v>
      </c>
      <c r="G26" s="67">
        <f t="shared" si="8"/>
        <v>3461.3898528297286</v>
      </c>
      <c r="H26" s="64">
        <f t="shared" si="14"/>
        <v>107.90489415503373</v>
      </c>
      <c r="I26" s="64">
        <f t="shared" si="15"/>
        <v>63.146022920490395</v>
      </c>
      <c r="J26" s="34">
        <f t="shared" si="16"/>
        <v>3632.4407699052526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1"/>
        <v>21</v>
      </c>
      <c r="R26" s="19"/>
      <c r="S26" s="73">
        <f t="shared" si="12"/>
        <v>0</v>
      </c>
      <c r="T26" s="74">
        <f>($G26+SUM($S26:S26))*(L26*L$6)</f>
        <v>0</v>
      </c>
      <c r="U26" s="74">
        <f>($G26+SUM($S26:T26))*(M26*M$6)</f>
        <v>16.02670918159518</v>
      </c>
      <c r="V26" s="74">
        <f>($G26+SUM($S26:U26))*(N26*N$6)</f>
        <v>28.48623430250372</v>
      </c>
      <c r="W26" s="74">
        <f>($G26+SUM($S26:V26))*(O26*O$6)</f>
        <v>28.095248436213545</v>
      </c>
      <c r="X26" s="74">
        <f>($G26+SUM($S26:W26))*(P26*P$6)</f>
        <v>28.635066348899308</v>
      </c>
      <c r="Y26" s="74">
        <f>($G26+SUM($S26:X26))*(Q26*Q$6)</f>
        <v>6.6616358858219895</v>
      </c>
      <c r="Z26" s="73">
        <f t="shared" si="13"/>
        <v>107.90489415503373</v>
      </c>
      <c r="AA26" s="109"/>
      <c r="AB26" s="73">
        <f t="shared" si="17"/>
        <v>63.146022920490395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 t="shared" si="18"/>
        <v>41122</v>
      </c>
      <c r="B27" s="97">
        <v>41162</v>
      </c>
      <c r="C27" s="97">
        <v>41166</v>
      </c>
      <c r="D27" s="32">
        <v>12</v>
      </c>
      <c r="E27" s="65">
        <f t="shared" si="19"/>
        <v>88138.83333333333</v>
      </c>
      <c r="F27" s="66">
        <f t="shared" si="7"/>
        <v>91600.22318616306</v>
      </c>
      <c r="G27" s="67">
        <f t="shared" si="8"/>
        <v>3461.3898528297286</v>
      </c>
      <c r="H27" s="64">
        <f t="shared" si="14"/>
        <v>96.83267300175669</v>
      </c>
      <c r="I27" s="64">
        <f t="shared" si="15"/>
        <v>62.95013920107613</v>
      </c>
      <c r="J27" s="34">
        <f>+G27+H27+I27</f>
        <v>3621.1726650325613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>IF($C27&lt;N$3,N$7,IF($C27&lt;O$3,O$3-$C27,0))</f>
        <v>92</v>
      </c>
      <c r="O27" s="19">
        <f t="shared" si="9"/>
        <v>90</v>
      </c>
      <c r="P27" s="19">
        <f t="shared" si="10"/>
        <v>91</v>
      </c>
      <c r="Q27" s="124">
        <f t="shared" si="11"/>
        <v>21</v>
      </c>
      <c r="R27" s="19"/>
      <c r="S27" s="73">
        <f t="shared" si="12"/>
        <v>0</v>
      </c>
      <c r="T27" s="74">
        <f>($G27+SUM($S27:S27))*(L27*L$6)</f>
        <v>0</v>
      </c>
      <c r="U27" s="74">
        <f>($G27+SUM($S27:T27))*(M27*M$6)</f>
        <v>5.239501078598425</v>
      </c>
      <c r="V27" s="74">
        <f>($G27+SUM($S27:U27))*(N27*N$6)</f>
        <v>28.397867858043554</v>
      </c>
      <c r="W27" s="74">
        <f>($G27+SUM($S27:V27))*(O27*O$6)</f>
        <v>28.00809485936064</v>
      </c>
      <c r="X27" s="74">
        <f>($G27+SUM($S27:W27))*(P27*P$6)</f>
        <v>28.546238216220825</v>
      </c>
      <c r="Y27" s="74">
        <f>($G27+SUM($S27:X27))*(Q27*Q$6)</f>
        <v>6.640970989533237</v>
      </c>
      <c r="Z27" s="73">
        <f t="shared" si="13"/>
        <v>96.83267300175669</v>
      </c>
      <c r="AA27" s="109"/>
      <c r="AB27" s="73">
        <f t="shared" si="17"/>
        <v>62.95013920107613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9"/>
        <v>88138.83333333333</v>
      </c>
      <c r="F28" s="66">
        <f t="shared" si="7"/>
        <v>91600.22318616306</v>
      </c>
      <c r="G28" s="67">
        <f t="shared" si="8"/>
        <v>3461.3898528297286</v>
      </c>
      <c r="H28" s="64">
        <f t="shared" si="14"/>
        <v>88.003170555051</v>
      </c>
      <c r="I28" s="64">
        <f t="shared" si="15"/>
        <v>62.793932442206824</v>
      </c>
      <c r="J28" s="34">
        <f t="shared" si="16"/>
        <v>3612.1869558269864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1"/>
        <v>21</v>
      </c>
      <c r="R28" s="19"/>
      <c r="S28" s="73">
        <f t="shared" si="12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24.964681609792493</v>
      </c>
      <c r="W28" s="74">
        <f>($G28+SUM($S28:V28))*(O28*O$6)</f>
        <v>27.938594556809857</v>
      </c>
      <c r="X28" s="74">
        <f>($G28+SUM($S28:W28))*(P28*P$6)</f>
        <v>28.475402545223695</v>
      </c>
      <c r="Y28" s="74">
        <f>($G28+SUM($S28:X28))*(Q28*Q$6)</f>
        <v>6.62449184322496</v>
      </c>
      <c r="Z28" s="73">
        <f t="shared" si="13"/>
        <v>88.003170555051</v>
      </c>
      <c r="AA28" s="109"/>
      <c r="AB28" s="73">
        <f t="shared" si="17"/>
        <v>62.793932442206824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9"/>
        <v>88138.83333333333</v>
      </c>
      <c r="F29" s="66">
        <f t="shared" si="7"/>
        <v>91600.22318616306</v>
      </c>
      <c r="G29" s="67">
        <f t="shared" si="8"/>
        <v>3461.3898528297286</v>
      </c>
      <c r="H29" s="64">
        <f t="shared" si="14"/>
        <v>77.0209136433248</v>
      </c>
      <c r="I29" s="64">
        <f t="shared" si="15"/>
        <v>62.599640321262086</v>
      </c>
      <c r="J29" s="34">
        <f t="shared" si="16"/>
        <v>3601.0104067943157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1"/>
        <v>21</v>
      </c>
      <c r="R29" s="19"/>
      <c r="S29" s="73">
        <f t="shared" si="12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14.177473506795737</v>
      </c>
      <c r="W29" s="74">
        <f>($G29+SUM($S29:V29))*(O29*O$6)</f>
        <v>27.85214912201187</v>
      </c>
      <c r="X29" s="74">
        <f>($G29+SUM($S29:W29))*(P29*P$6)</f>
        <v>28.38729616073595</v>
      </c>
      <c r="Y29" s="74">
        <f>($G29+SUM($S29:X29))*(Q29*Q$6)</f>
        <v>6.6039948537812405</v>
      </c>
      <c r="Z29" s="73">
        <f t="shared" si="13"/>
        <v>77.0209136433248</v>
      </c>
      <c r="AA29" s="109"/>
      <c r="AB29" s="73">
        <f t="shared" si="17"/>
        <v>62.599640321262086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8"/>
        <v>41214</v>
      </c>
      <c r="B30" s="97">
        <v>41250</v>
      </c>
      <c r="C30" s="97">
        <v>41257</v>
      </c>
      <c r="D30" s="32">
        <v>12</v>
      </c>
      <c r="E30" s="65">
        <f t="shared" si="19"/>
        <v>88138.83333333333</v>
      </c>
      <c r="F30" s="66">
        <f t="shared" si="7"/>
        <v>91600.22318616306</v>
      </c>
      <c r="G30" s="67">
        <f t="shared" si="8"/>
        <v>3461.3898528297286</v>
      </c>
      <c r="H30" s="64">
        <f t="shared" si="14"/>
        <v>68.23510811394384</v>
      </c>
      <c r="I30" s="64">
        <f t="shared" si="15"/>
        <v>62.44420662450693</v>
      </c>
      <c r="J30" s="34">
        <f t="shared" si="16"/>
        <v>3592.069167568179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1"/>
        <v>21</v>
      </c>
      <c r="R30" s="19"/>
      <c r="S30" s="73">
        <f t="shared" si="12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5.547707024398332</v>
      </c>
      <c r="W30" s="74">
        <f>($G30+SUM($S30:V30))*(O30*O$6)</f>
        <v>27.78299277417348</v>
      </c>
      <c r="X30" s="74">
        <f>($G30+SUM($S30:W30))*(P30*P$6)</f>
        <v>28.316811053145752</v>
      </c>
      <c r="Y30" s="74">
        <f>($G30+SUM($S30:X30))*(Q30*Q$6)</f>
        <v>6.587597262226264</v>
      </c>
      <c r="Z30" s="73">
        <f t="shared" si="13"/>
        <v>68.23510811394384</v>
      </c>
      <c r="AA30" s="109"/>
      <c r="AB30" s="73">
        <f t="shared" si="17"/>
        <v>62.44420662450693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8"/>
        <v>41244</v>
      </c>
      <c r="B31" s="97">
        <v>41282</v>
      </c>
      <c r="C31" s="97">
        <v>41285</v>
      </c>
      <c r="D31" s="32">
        <v>12</v>
      </c>
      <c r="E31" s="91">
        <f t="shared" si="19"/>
        <v>88138.83333333333</v>
      </c>
      <c r="F31" s="92">
        <f t="shared" si="7"/>
        <v>91600.22318616306</v>
      </c>
      <c r="G31" s="93">
        <f t="shared" si="8"/>
        <v>3461.3898528297286</v>
      </c>
      <c r="H31" s="91">
        <f t="shared" si="14"/>
        <v>59.474247964709676</v>
      </c>
      <c r="I31" s="94">
        <f t="shared" si="15"/>
        <v>62.2892142478604</v>
      </c>
      <c r="J31" s="119">
        <f t="shared" si="16"/>
        <v>3583.153315042299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1"/>
        <v>21</v>
      </c>
      <c r="R31" s="19"/>
      <c r="S31" s="73">
        <f t="shared" si="12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24.656475663992587</v>
      </c>
      <c r="X31" s="74">
        <f>($G31+SUM($S31:W31))*(P31*P$6)</f>
        <v>28.246526072658032</v>
      </c>
      <c r="Y31" s="74">
        <f>($G31+SUM($S31:X31))*(Q31*Q$6)</f>
        <v>6.57124622805905</v>
      </c>
      <c r="Z31" s="73">
        <f t="shared" si="13"/>
        <v>59.474247964709676</v>
      </c>
      <c r="AA31" s="109"/>
      <c r="AB31" s="73">
        <f t="shared" si="17"/>
        <v>62.2892142478604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20" ref="E32:J32">SUM(E20:E31)</f>
        <v>1134173.0000000002</v>
      </c>
      <c r="F32" s="65">
        <f t="shared" si="20"/>
        <v>1099202.6782339565</v>
      </c>
      <c r="G32" s="65">
        <f t="shared" si="20"/>
        <v>-34970.321766043286</v>
      </c>
      <c r="H32" s="65">
        <f t="shared" si="20"/>
        <v>-1772.2741129911587</v>
      </c>
      <c r="I32" s="65">
        <f t="shared" si="20"/>
        <v>-650.0300384258885</v>
      </c>
      <c r="J32" s="134">
        <f t="shared" si="20"/>
        <v>-37392.62591746033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Payment</v>
      </c>
      <c r="J33" s="121">
        <f>-PMT(Q5/12,12,G32+H32,0,0)</f>
        <v>-3116.052159788361</v>
      </c>
      <c r="K33" s="133"/>
      <c r="L33" s="19"/>
      <c r="M33" s="19"/>
      <c r="N33" s="19"/>
      <c r="O33" s="19"/>
      <c r="P33" s="19"/>
      <c r="Q33" s="19"/>
      <c r="AL33" s="103"/>
    </row>
    <row r="34" spans="4:42" ht="21.75" customHeight="1">
      <c r="D34"/>
      <c r="E34"/>
      <c r="F34"/>
      <c r="G34"/>
      <c r="H3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2.75">
      <c r="D35"/>
      <c r="E35"/>
      <c r="F35" t="s">
        <v>132</v>
      </c>
      <c r="G35"/>
      <c r="H35"/>
      <c r="AE35" s="82"/>
      <c r="AF35" s="113"/>
      <c r="AG35" s="114"/>
      <c r="AH35" s="16"/>
      <c r="AI35" s="16"/>
      <c r="AJ35" s="16"/>
      <c r="AK35" s="16"/>
      <c r="AL35" s="113"/>
      <c r="AM35" s="113"/>
      <c r="AN35" s="115"/>
      <c r="AO35" s="110"/>
      <c r="AP35" s="16"/>
    </row>
    <row r="36" spans="4:42" ht="12.75">
      <c r="D36"/>
      <c r="E36"/>
      <c r="F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15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15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15"/>
      <c r="AO38" s="110"/>
      <c r="AP38" s="16"/>
    </row>
    <row r="39" spans="4:41" ht="12.75">
      <c r="D39"/>
      <c r="E39"/>
      <c r="F39"/>
      <c r="G39"/>
      <c r="H39"/>
      <c r="AE39" s="82"/>
      <c r="AF39" s="113"/>
      <c r="AG39" s="114"/>
      <c r="AH39" s="16"/>
      <c r="AJ39" s="16"/>
      <c r="AK39" s="16"/>
      <c r="AL39" s="113"/>
      <c r="AM39" s="113"/>
      <c r="AN39" s="115"/>
      <c r="AO39" s="110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15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15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15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15"/>
      <c r="AO43" s="110"/>
    </row>
    <row r="44" spans="4:41" ht="12.75">
      <c r="D44"/>
      <c r="E44"/>
      <c r="F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15"/>
      <c r="AO44" s="110"/>
    </row>
    <row r="45" spans="4:41" ht="12.75">
      <c r="D45"/>
      <c r="E45"/>
      <c r="F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15"/>
      <c r="AO45" s="110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38" ht="12.75">
      <c r="D49"/>
      <c r="E49"/>
      <c r="F49"/>
      <c r="G49"/>
      <c r="H49"/>
      <c r="AL49" s="103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 t="s">
        <v>139</v>
      </c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G88"/>
      <c r="H88"/>
    </row>
    <row r="89" spans="4:8" ht="12.75">
      <c r="D89"/>
      <c r="E89"/>
      <c r="F89" t="s">
        <v>131</v>
      </c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3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3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3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3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3"/>
      <c r="F121" s="35"/>
      <c r="G121" s="35"/>
      <c r="H121" s="35"/>
      <c r="R121" s="75"/>
      <c r="S121" s="75"/>
      <c r="T121" s="75"/>
      <c r="U121" s="75"/>
    </row>
    <row r="122" spans="1:21" ht="12.75">
      <c r="A122" s="44"/>
      <c r="B122" s="18"/>
      <c r="C122" s="18"/>
      <c r="E122" s="33"/>
      <c r="F122" s="35"/>
      <c r="G122" s="35"/>
      <c r="H122" s="35"/>
      <c r="R122" s="75"/>
      <c r="S122" s="75"/>
      <c r="T122" s="75"/>
      <c r="U122" s="75"/>
    </row>
    <row r="123" spans="1:21" ht="12.75">
      <c r="A123" s="44"/>
      <c r="B123" s="18"/>
      <c r="C123" s="18"/>
      <c r="E123" s="33"/>
      <c r="F123" s="35"/>
      <c r="G123" s="35"/>
      <c r="H123" s="35"/>
      <c r="R123" s="75"/>
      <c r="S123" s="75"/>
      <c r="T123" s="75"/>
      <c r="U123" s="75"/>
    </row>
    <row r="124" spans="1:21" ht="12.75">
      <c r="A124" s="44"/>
      <c r="B124" s="18"/>
      <c r="C124" s="18"/>
      <c r="E124" s="33"/>
      <c r="F124" s="35"/>
      <c r="G124" s="35"/>
      <c r="H124" s="35"/>
      <c r="R124" s="75"/>
      <c r="S124" s="75"/>
      <c r="T124" s="75"/>
      <c r="U124" s="75"/>
    </row>
    <row r="125" spans="1:21" ht="12.75">
      <c r="A125" s="44"/>
      <c r="B125" s="18"/>
      <c r="C125" s="18"/>
      <c r="E125" s="33"/>
      <c r="F125" s="35"/>
      <c r="G125" s="35"/>
      <c r="H125" s="35"/>
      <c r="R125" s="75"/>
      <c r="S125" s="75"/>
      <c r="T125" s="75"/>
      <c r="U125" s="75"/>
    </row>
    <row r="126" spans="1:21" ht="12.75">
      <c r="A126" s="44"/>
      <c r="B126" s="18"/>
      <c r="C126" s="18"/>
      <c r="E126" s="33"/>
      <c r="F126" s="35"/>
      <c r="G126" s="35"/>
      <c r="H126" s="35"/>
      <c r="R126" s="75"/>
      <c r="S126" s="75"/>
      <c r="T126" s="75"/>
      <c r="U126" s="75"/>
    </row>
    <row r="127" spans="1:21" ht="12.75">
      <c r="A127" s="44"/>
      <c r="B127" s="18"/>
      <c r="C127" s="18"/>
      <c r="E127" s="33"/>
      <c r="F127" s="35"/>
      <c r="G127" s="35"/>
      <c r="H127" s="35"/>
      <c r="R127" s="75"/>
      <c r="S127" s="75"/>
      <c r="T127" s="75"/>
      <c r="U127" s="75"/>
    </row>
    <row r="128" spans="1:21" ht="12.75">
      <c r="A128" s="44"/>
      <c r="B128" s="18"/>
      <c r="C128" s="18"/>
      <c r="E128" s="33"/>
      <c r="F128" s="35"/>
      <c r="G128" s="35"/>
      <c r="H128" s="35"/>
      <c r="R128" s="75"/>
      <c r="S128" s="75"/>
      <c r="T128" s="75"/>
      <c r="U128" s="75"/>
    </row>
    <row r="129" spans="1:21" ht="12.75">
      <c r="A129" s="44"/>
      <c r="B129" s="18"/>
      <c r="C129" s="18"/>
      <c r="E129" s="33"/>
      <c r="F129" s="35"/>
      <c r="G129" s="35"/>
      <c r="H129" s="35"/>
      <c r="R129" s="75"/>
      <c r="S129" s="75"/>
      <c r="T129" s="75"/>
      <c r="U129" s="75"/>
    </row>
    <row r="130" spans="1:21" ht="12.75">
      <c r="A130" s="44"/>
      <c r="B130" s="18"/>
      <c r="C130" s="18"/>
      <c r="E130" s="33"/>
      <c r="F130" s="35"/>
      <c r="G130" s="35"/>
      <c r="H130" s="35"/>
      <c r="R130" s="75"/>
      <c r="S130" s="75"/>
      <c r="T130" s="75"/>
      <c r="U130" s="75"/>
    </row>
    <row r="131" spans="1:21" ht="12.75">
      <c r="A131" s="44"/>
      <c r="B131" s="18"/>
      <c r="C131" s="18"/>
      <c r="E131" s="33"/>
      <c r="F131" s="35"/>
      <c r="G131" s="35"/>
      <c r="H131" s="35"/>
      <c r="R131" s="75"/>
      <c r="S131" s="75"/>
      <c r="T131" s="75"/>
      <c r="U131" s="75"/>
    </row>
    <row r="132" spans="1:21" ht="12.75">
      <c r="A132" s="44"/>
      <c r="B132" s="18"/>
      <c r="C132" s="18"/>
      <c r="E132" s="33"/>
      <c r="F132" s="35"/>
      <c r="G132" s="35"/>
      <c r="H132" s="35"/>
      <c r="R132" s="75"/>
      <c r="S132" s="75"/>
      <c r="T132" s="75"/>
      <c r="U132" s="75"/>
    </row>
    <row r="133" spans="1:21" ht="12.75">
      <c r="A133" s="44"/>
      <c r="B133" s="18"/>
      <c r="C133" s="18"/>
      <c r="E133" s="33"/>
      <c r="F133" s="35"/>
      <c r="G133" s="35"/>
      <c r="H133" s="35"/>
      <c r="R133" s="75"/>
      <c r="S133" s="75"/>
      <c r="T133" s="75"/>
      <c r="U133" s="75"/>
    </row>
    <row r="134" spans="1:21" ht="12.75">
      <c r="A134" s="44"/>
      <c r="B134" s="18"/>
      <c r="C134" s="18"/>
      <c r="E134" s="33"/>
      <c r="F134" s="35"/>
      <c r="G134" s="35"/>
      <c r="H134" s="35"/>
      <c r="R134" s="75"/>
      <c r="S134" s="75"/>
      <c r="T134" s="75"/>
      <c r="U134" s="75"/>
    </row>
    <row r="135" spans="1:21" ht="12.75">
      <c r="A135" s="44"/>
      <c r="B135" s="18"/>
      <c r="C135" s="18"/>
      <c r="E135" s="33"/>
      <c r="F135" s="35"/>
      <c r="G135" s="35"/>
      <c r="H135" s="35"/>
      <c r="R135" s="75"/>
      <c r="S135" s="75"/>
      <c r="T135" s="75"/>
      <c r="U135" s="75"/>
    </row>
    <row r="136" spans="1:21" ht="12.75">
      <c r="A136" s="44"/>
      <c r="B136" s="18"/>
      <c r="C136" s="18"/>
      <c r="E136" s="33"/>
      <c r="F136" s="35"/>
      <c r="G136" s="35"/>
      <c r="H136" s="35"/>
      <c r="R136" s="75"/>
      <c r="S136" s="75"/>
      <c r="T136" s="75"/>
      <c r="U136" s="75"/>
    </row>
    <row r="137" spans="1:21" ht="12.75">
      <c r="A137" s="44"/>
      <c r="B137" s="18"/>
      <c r="C137" s="18"/>
      <c r="E137" s="33"/>
      <c r="F137" s="35"/>
      <c r="G137" s="35"/>
      <c r="H137" s="35"/>
      <c r="R137" s="75"/>
      <c r="S137" s="75"/>
      <c r="T137" s="75"/>
      <c r="U137" s="75"/>
    </row>
    <row r="138" spans="1:21" ht="12.75">
      <c r="A138" s="44"/>
      <c r="B138" s="18"/>
      <c r="C138" s="18"/>
      <c r="E138" s="33"/>
      <c r="F138" s="35"/>
      <c r="G138" s="35"/>
      <c r="H138" s="35"/>
      <c r="R138" s="75"/>
      <c r="S138" s="75"/>
      <c r="T138" s="75"/>
      <c r="U138" s="75"/>
    </row>
    <row r="139" spans="1:21" ht="12.75">
      <c r="A139" s="44"/>
      <c r="B139" s="18"/>
      <c r="C139" s="18"/>
      <c r="E139" s="33"/>
      <c r="F139" s="35"/>
      <c r="G139" s="35"/>
      <c r="H139" s="35"/>
      <c r="R139" s="75"/>
      <c r="S139" s="75"/>
      <c r="T139" s="75"/>
      <c r="U139" s="75"/>
    </row>
    <row r="140" spans="1:21" ht="12.75">
      <c r="A140" s="44"/>
      <c r="B140" s="18"/>
      <c r="C140" s="18"/>
      <c r="E140" s="33"/>
      <c r="F140" s="35"/>
      <c r="G140" s="35"/>
      <c r="H140" s="35"/>
      <c r="R140" s="75"/>
      <c r="S140" s="75"/>
      <c r="T140" s="75"/>
      <c r="U140" s="75"/>
    </row>
    <row r="141" spans="1:21" ht="12.75">
      <c r="A141" s="44"/>
      <c r="B141" s="18"/>
      <c r="C141" s="18"/>
      <c r="E141" s="33"/>
      <c r="F141" s="35"/>
      <c r="G141" s="35"/>
      <c r="H141" s="35"/>
      <c r="R141" s="75"/>
      <c r="S141" s="75"/>
      <c r="T141" s="75"/>
      <c r="U141" s="75"/>
    </row>
    <row r="142" spans="1:21" ht="12.75">
      <c r="A142" s="44"/>
      <c r="B142" s="18"/>
      <c r="C142" s="18"/>
      <c r="E142" s="33"/>
      <c r="F142" s="35"/>
      <c r="G142" s="35"/>
      <c r="H142" s="35"/>
      <c r="R142" s="75"/>
      <c r="S142" s="75"/>
      <c r="T142" s="75"/>
      <c r="U142" s="75"/>
    </row>
    <row r="143" spans="1:21" ht="12.75">
      <c r="A143" s="44"/>
      <c r="B143" s="18"/>
      <c r="C143" s="18"/>
      <c r="E143" s="33"/>
      <c r="F143" s="35"/>
      <c r="G143" s="35"/>
      <c r="H143" s="35"/>
      <c r="R143" s="75"/>
      <c r="S143" s="75"/>
      <c r="T143" s="75"/>
      <c r="U143" s="75"/>
    </row>
    <row r="144" spans="1:21" ht="12.75">
      <c r="A144" s="44"/>
      <c r="B144" s="18"/>
      <c r="C144" s="18"/>
      <c r="E144" s="33"/>
      <c r="F144" s="35"/>
      <c r="G144" s="35"/>
      <c r="H144" s="35"/>
      <c r="R144" s="75"/>
      <c r="S144" s="75"/>
      <c r="T144" s="75"/>
      <c r="U144" s="75"/>
    </row>
    <row r="145" spans="1:21" ht="12.75">
      <c r="A145" s="44"/>
      <c r="B145" s="18"/>
      <c r="C145" s="18"/>
      <c r="E145" s="33"/>
      <c r="F145" s="35"/>
      <c r="G145" s="35"/>
      <c r="H145" s="35"/>
      <c r="R145" s="75"/>
      <c r="S145" s="75"/>
      <c r="T145" s="75"/>
      <c r="U145" s="75"/>
    </row>
    <row r="146" spans="1:21" ht="12.75">
      <c r="A146" s="44"/>
      <c r="B146" s="18"/>
      <c r="C146" s="18"/>
      <c r="E146" s="33"/>
      <c r="F146" s="35"/>
      <c r="G146" s="35"/>
      <c r="H146" s="35"/>
      <c r="R146" s="75"/>
      <c r="S146" s="75"/>
      <c r="T146" s="75"/>
      <c r="U146" s="75"/>
    </row>
    <row r="147" spans="1:21" ht="12.75">
      <c r="A147" s="44"/>
      <c r="B147" s="18"/>
      <c r="C147" s="18"/>
      <c r="E147" s="33"/>
      <c r="F147" s="35"/>
      <c r="G147" s="35"/>
      <c r="H147" s="35"/>
      <c r="R147" s="75"/>
      <c r="S147" s="75"/>
      <c r="T147" s="75"/>
      <c r="U147" s="75"/>
    </row>
    <row r="148" spans="1:21" ht="12.75">
      <c r="A148" s="44"/>
      <c r="B148" s="18"/>
      <c r="C148" s="18"/>
      <c r="E148" s="33"/>
      <c r="F148" s="35"/>
      <c r="G148" s="35"/>
      <c r="H148" s="35"/>
      <c r="R148" s="75"/>
      <c r="S148" s="75"/>
      <c r="T148" s="75"/>
      <c r="U148" s="75"/>
    </row>
    <row r="149" spans="1:21" ht="12.75">
      <c r="A149" s="44"/>
      <c r="B149" s="18"/>
      <c r="C149" s="18"/>
      <c r="E149" s="33"/>
      <c r="F149" s="35"/>
      <c r="G149" s="35"/>
      <c r="H149" s="35"/>
      <c r="R149" s="75"/>
      <c r="S149" s="75"/>
      <c r="T149" s="75"/>
      <c r="U149" s="75"/>
    </row>
    <row r="150" spans="1:21" ht="12.75">
      <c r="A150" s="44"/>
      <c r="B150" s="18"/>
      <c r="C150" s="18"/>
      <c r="E150" s="33"/>
      <c r="F150" s="35"/>
      <c r="G150" s="35"/>
      <c r="H150" s="35"/>
      <c r="R150" s="75"/>
      <c r="S150" s="75"/>
      <c r="T150" s="75"/>
      <c r="U150" s="75"/>
    </row>
    <row r="151" spans="1:21" ht="12.75">
      <c r="A151" s="44"/>
      <c r="B151" s="18"/>
      <c r="C151" s="18"/>
      <c r="E151" s="33"/>
      <c r="F151" s="35"/>
      <c r="G151" s="35"/>
      <c r="H151" s="35"/>
      <c r="R151" s="75"/>
      <c r="S151" s="75"/>
      <c r="T151" s="75"/>
      <c r="U151" s="75"/>
    </row>
    <row r="152" spans="1:21" ht="12.75">
      <c r="A152" s="44"/>
      <c r="B152" s="18"/>
      <c r="C152" s="18"/>
      <c r="E152" s="33"/>
      <c r="F152" s="35"/>
      <c r="G152" s="35"/>
      <c r="H152" s="35"/>
      <c r="R152" s="75"/>
      <c r="S152" s="75"/>
      <c r="T152" s="75"/>
      <c r="U152" s="75"/>
    </row>
    <row r="153" spans="1:21" ht="12.75">
      <c r="A153" s="44"/>
      <c r="B153" s="18"/>
      <c r="C153" s="18"/>
      <c r="E153" s="33"/>
      <c r="F153" s="35"/>
      <c r="G153" s="35"/>
      <c r="H153" s="35"/>
      <c r="R153" s="75"/>
      <c r="S153" s="75"/>
      <c r="T153" s="75"/>
      <c r="U153" s="75"/>
    </row>
    <row r="154" spans="1:21" ht="12.75">
      <c r="A154" s="44"/>
      <c r="B154" s="18"/>
      <c r="C154" s="18"/>
      <c r="E154" s="33"/>
      <c r="F154" s="35"/>
      <c r="G154" s="35"/>
      <c r="H154" s="35"/>
      <c r="R154" s="75"/>
      <c r="S154" s="75"/>
      <c r="T154" s="75"/>
      <c r="U154" s="75"/>
    </row>
    <row r="155" spans="1:21" ht="12.75">
      <c r="A155" s="44"/>
      <c r="B155" s="18"/>
      <c r="C155" s="18"/>
      <c r="E155" s="33"/>
      <c r="F155" s="35"/>
      <c r="G155" s="35"/>
      <c r="H155" s="35"/>
      <c r="R155" s="75"/>
      <c r="S155" s="75"/>
      <c r="T155" s="75"/>
      <c r="U155" s="75"/>
    </row>
    <row r="156" spans="1:21" ht="12.75">
      <c r="A156" s="44"/>
      <c r="B156" s="18"/>
      <c r="C156" s="18"/>
      <c r="E156" s="33"/>
      <c r="F156" s="35"/>
      <c r="G156" s="35"/>
      <c r="H156" s="35"/>
      <c r="R156" s="75"/>
      <c r="S156" s="75"/>
      <c r="T156" s="75"/>
      <c r="U156" s="75"/>
    </row>
    <row r="157" spans="1:21" ht="12.75">
      <c r="A157" s="44"/>
      <c r="B157" s="18"/>
      <c r="C157" s="18"/>
      <c r="E157" s="33"/>
      <c r="F157" s="35"/>
      <c r="G157" s="35"/>
      <c r="H157" s="35"/>
      <c r="R157" s="75"/>
      <c r="S157" s="75"/>
      <c r="T157" s="75"/>
      <c r="U157" s="75"/>
    </row>
    <row r="158" spans="1:21" ht="12.75">
      <c r="A158" s="44"/>
      <c r="B158" s="18"/>
      <c r="C158" s="18"/>
      <c r="E158" s="33"/>
      <c r="F158" s="35"/>
      <c r="G158" s="35"/>
      <c r="H158" s="35"/>
      <c r="R158" s="75"/>
      <c r="S158" s="75"/>
      <c r="T158" s="75"/>
      <c r="U158" s="75"/>
    </row>
    <row r="159" spans="1:21" ht="12.75">
      <c r="A159" s="44"/>
      <c r="B159" s="18"/>
      <c r="C159" s="18"/>
      <c r="E159" s="33"/>
      <c r="F159" s="35"/>
      <c r="G159" s="35"/>
      <c r="H159" s="35"/>
      <c r="R159" s="75"/>
      <c r="S159" s="75"/>
      <c r="T159" s="75"/>
      <c r="U159" s="75"/>
    </row>
    <row r="160" spans="1:21" ht="12.75">
      <c r="A160" s="44"/>
      <c r="B160" s="18"/>
      <c r="C160" s="18"/>
      <c r="E160" s="33"/>
      <c r="F160" s="35"/>
      <c r="G160" s="35"/>
      <c r="H160" s="35"/>
      <c r="R160" s="75"/>
      <c r="S160" s="75"/>
      <c r="T160" s="75"/>
      <c r="U160" s="75"/>
    </row>
    <row r="161" spans="1:21" ht="12.75">
      <c r="A161" s="44"/>
      <c r="B161" s="18"/>
      <c r="C161" s="18"/>
      <c r="E161" s="33"/>
      <c r="F161" s="35"/>
      <c r="G161" s="35"/>
      <c r="H161" s="35"/>
      <c r="R161" s="75"/>
      <c r="S161" s="75"/>
      <c r="T161" s="75"/>
      <c r="U161" s="75"/>
    </row>
    <row r="162" spans="1:21" ht="12.75">
      <c r="A162" s="44"/>
      <c r="B162" s="18"/>
      <c r="C162" s="18"/>
      <c r="E162" s="33"/>
      <c r="F162" s="35"/>
      <c r="G162" s="35"/>
      <c r="H162" s="35"/>
      <c r="R162" s="75"/>
      <c r="S162" s="75"/>
      <c r="T162" s="75"/>
      <c r="U162" s="75"/>
    </row>
    <row r="163" spans="1:21" ht="12.75">
      <c r="A163" s="44"/>
      <c r="B163" s="18"/>
      <c r="C163" s="18"/>
      <c r="E163" s="33"/>
      <c r="F163" s="35"/>
      <c r="G163" s="35"/>
      <c r="H163" s="35"/>
      <c r="R163" s="75"/>
      <c r="S163" s="75"/>
      <c r="T163" s="75"/>
      <c r="U163" s="75"/>
    </row>
    <row r="164" spans="1:21" ht="12.75">
      <c r="A164" s="44"/>
      <c r="B164" s="18"/>
      <c r="C164" s="18"/>
      <c r="E164" s="33"/>
      <c r="F164" s="35"/>
      <c r="G164" s="35"/>
      <c r="H164" s="35"/>
      <c r="R164" s="75"/>
      <c r="S164" s="75"/>
      <c r="T164" s="75"/>
      <c r="U164" s="75"/>
    </row>
    <row r="165" spans="1:21" ht="12.75">
      <c r="A165" s="44"/>
      <c r="B165" s="18"/>
      <c r="C165" s="18"/>
      <c r="E165" s="35"/>
      <c r="F165" s="35"/>
      <c r="G165" s="35"/>
      <c r="H165" s="35"/>
      <c r="R165" s="75"/>
      <c r="S165" s="75"/>
      <c r="T165" s="75"/>
      <c r="U165" s="75"/>
    </row>
    <row r="166" spans="1:21" ht="12.75">
      <c r="A166" s="44"/>
      <c r="B166" s="18"/>
      <c r="C166" s="18"/>
      <c r="E166" s="35"/>
      <c r="F166" s="35"/>
      <c r="G166" s="35"/>
      <c r="H166" s="35"/>
      <c r="R166" s="75"/>
      <c r="S166" s="75"/>
      <c r="T166" s="75"/>
      <c r="U166" s="75"/>
    </row>
    <row r="167" spans="1:21" ht="12.75">
      <c r="A167" s="44"/>
      <c r="B167" s="18"/>
      <c r="C167" s="18"/>
      <c r="E167" s="35"/>
      <c r="F167" s="35"/>
      <c r="G167" s="35"/>
      <c r="H167" s="35"/>
      <c r="R167" s="75"/>
      <c r="S167" s="75"/>
      <c r="T167" s="75"/>
      <c r="U167" s="75"/>
    </row>
    <row r="168" spans="1:21" ht="12.75">
      <c r="A168" s="44"/>
      <c r="B168" s="18"/>
      <c r="C168" s="18"/>
      <c r="E168" s="35"/>
      <c r="F168" s="35"/>
      <c r="G168" s="35"/>
      <c r="H168" s="35"/>
      <c r="R168" s="75"/>
      <c r="S168" s="75"/>
      <c r="T168" s="75"/>
      <c r="U168" s="75"/>
    </row>
    <row r="169" spans="1:21" ht="12.75">
      <c r="A169" s="44"/>
      <c r="B169" s="18"/>
      <c r="C169" s="18"/>
      <c r="E169" s="35"/>
      <c r="F169" s="35"/>
      <c r="G169" s="35"/>
      <c r="H169" s="35"/>
      <c r="R169" s="75"/>
      <c r="S169" s="75"/>
      <c r="T169" s="75"/>
      <c r="U169" s="75"/>
    </row>
    <row r="170" spans="2:3" ht="12.75">
      <c r="B170" s="18"/>
      <c r="C170" s="18"/>
    </row>
  </sheetData>
  <sheetProtection/>
  <mergeCells count="5">
    <mergeCell ref="AB9:AB10"/>
    <mergeCell ref="H8:H10"/>
    <mergeCell ref="I8:I10"/>
    <mergeCell ref="S9:X9"/>
    <mergeCell ref="Z9:Z10"/>
  </mergeCells>
  <printOptions horizontalCentered="1" verticalCentered="1"/>
  <pageMargins left="0.25" right="0.25" top="0.56" bottom="0.5" header="0.54" footer="0.5"/>
  <pageSetup fitToHeight="0" fitToWidth="1" horizontalDpi="600" verticalDpi="600" orientation="landscape" paperSize="17" scale="70" r:id="rId2"/>
  <headerFooter alignWithMargins="0">
    <oddHeader>&amp;C&amp;"Arial,Bold"&amp;14Calculation of
Interest on Transmission Enhancement Projects in AEP Zone</oddHeader>
  </headerFooter>
  <rowBreaks count="3" manualBreakCount="3">
    <brk id="34" max="27" man="1"/>
    <brk id="61" max="27" man="1"/>
    <brk id="88" max="27" man="1"/>
  </rowBreaks>
  <colBreaks count="1" manualBreakCount="1">
    <brk id="5" max="11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3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128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126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8" t="str">
        <f>"Historic Interest Through 6/30/"&amp;C5+1&amp;""</f>
        <v>Historic Interest Through 6/30/2013</v>
      </c>
      <c r="I8" s="138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9"/>
      <c r="I9" s="139"/>
      <c r="J9" s="27"/>
      <c r="K9" s="13"/>
      <c r="L9" s="17"/>
      <c r="M9" s="17"/>
      <c r="N9" s="17"/>
      <c r="O9" s="17"/>
      <c r="P9" s="17"/>
      <c r="Q9" s="17"/>
      <c r="R9" s="17"/>
      <c r="S9" s="140" t="s">
        <v>102</v>
      </c>
      <c r="T9" s="141"/>
      <c r="U9" s="141"/>
      <c r="V9" s="141"/>
      <c r="W9" s="141"/>
      <c r="X9" s="141"/>
      <c r="Y9" s="14"/>
      <c r="Z9" s="138" t="s">
        <v>115</v>
      </c>
      <c r="AB9" s="138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9"/>
      <c r="I10" s="139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X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>+Q10</f>
        <v>3Q2013</v>
      </c>
      <c r="Z10" s="138"/>
      <c r="AB10" s="138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125</v>
      </c>
      <c r="C12" s="98"/>
      <c r="E12" s="132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140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832082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416041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'[3]OPCo WS K TRUE-UP RTEP RR'!$N$176</f>
        <v>149349.4125101491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-266691.58748985094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12445.784375845758</v>
      </c>
      <c r="G20" s="67">
        <f aca="true" t="shared" si="8" ref="G20:G31">+F20-E20</f>
        <v>12445.784375845758</v>
      </c>
      <c r="H20" s="64">
        <f>+Z20</f>
        <v>596.7990465448016</v>
      </c>
      <c r="I20" s="108">
        <f>+AB20</f>
        <v>230.7422978806735</v>
      </c>
      <c r="J20" s="34">
        <f>+G20+H20+I20</f>
        <v>13273.325720271234</v>
      </c>
      <c r="K20" s="12">
        <f aca="true" t="shared" si="9" ref="K20:O31">IF($C20&lt;K$3,K$7,IF($C20&lt;L$3,L$3-$C20,0))</f>
        <v>51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56.51750028209409</v>
      </c>
      <c r="T20" s="74">
        <f>($G20+SUM($S20:S20))*(L20*L$6)</f>
        <v>101.30289807848801</v>
      </c>
      <c r="U20" s="74">
        <f>($G20+SUM($S20:T20))*(M20*M$6)</f>
        <v>103.24596787637522</v>
      </c>
      <c r="V20" s="74">
        <f>($G20+SUM($S20:U20))*(N20*N$6)</f>
        <v>104.09173621596524</v>
      </c>
      <c r="W20" s="74">
        <f>($G20+SUM($S20:V20))*(O20*O$6)</f>
        <v>102.66303218910586</v>
      </c>
      <c r="X20" s="74">
        <f>($G20+SUM($S20:W20))*(P20*P$6)</f>
        <v>104.6355843760757</v>
      </c>
      <c r="Y20" s="74">
        <f>($G20+SUM($S20:X20))*(Q20*Q$6)</f>
        <v>24.342327526697492</v>
      </c>
      <c r="Z20" s="73">
        <f aca="true" t="shared" si="12" ref="Z20:Z31">SUM(S20:Y20)</f>
        <v>596.7990465448016</v>
      </c>
      <c r="AA20" s="109"/>
      <c r="AB20" s="73">
        <f>-PMT(Q$5/12,12,G20+H20)*12-SUM(G20:H20)</f>
        <v>230.7422978806735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0</v>
      </c>
      <c r="F21" s="66">
        <f t="shared" si="7"/>
        <v>12445.784375845758</v>
      </c>
      <c r="G21" s="67">
        <f t="shared" si="8"/>
        <v>12445.784375845758</v>
      </c>
      <c r="H21" s="64">
        <f aca="true" t="shared" si="13" ref="H21:H31">+Z21</f>
        <v>556.3363841337797</v>
      </c>
      <c r="I21" s="64">
        <f aca="true" t="shared" si="14" ref="I21:I31">+AB21</f>
        <v>230.02645444684094</v>
      </c>
      <c r="J21" s="34">
        <f aca="true" t="shared" si="15" ref="J21:J31">+G21+H21+I21</f>
        <v>13232.147214426379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17.73098048065697</v>
      </c>
      <c r="T21" s="74">
        <f>($G21+SUM($S21:S21))*(L21*L$6)</f>
        <v>100.98862100365857</v>
      </c>
      <c r="U21" s="74">
        <f>($G21+SUM($S21:T21))*(M21*M$6)</f>
        <v>102.92566271840252</v>
      </c>
      <c r="V21" s="74">
        <f>($G21+SUM($S21:U21))*(N21*N$6)</f>
        <v>103.76880718834231</v>
      </c>
      <c r="W21" s="74">
        <f>($G21+SUM($S21:V21))*(O21*O$6)</f>
        <v>102.34453550182928</v>
      </c>
      <c r="X21" s="74">
        <f>($G21+SUM($S21:W21))*(P21*P$6)</f>
        <v>104.31096814095768</v>
      </c>
      <c r="Y21" s="74">
        <f>($G21+SUM($S21:X21))*(Q21*Q$6)</f>
        <v>24.26680909993241</v>
      </c>
      <c r="Z21" s="73">
        <f t="shared" si="12"/>
        <v>556.3363841337797</v>
      </c>
      <c r="AA21" s="109"/>
      <c r="AB21" s="73">
        <f aca="true" t="shared" si="16" ref="AB21:AB31">-PMT(Q$5/12,12,G21+H21)*12-SUM(G21:H21)</f>
        <v>230.02645444684094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0</v>
      </c>
      <c r="F22" s="66">
        <f t="shared" si="7"/>
        <v>12445.784375845758</v>
      </c>
      <c r="G22" s="67">
        <f>+F22-E22</f>
        <v>12445.784375845758</v>
      </c>
      <c r="H22" s="64">
        <f>+Z22</f>
        <v>524.0777593099941</v>
      </c>
      <c r="I22" s="64">
        <f t="shared" si="14"/>
        <v>229.45575238750098</v>
      </c>
      <c r="J22" s="34">
        <f t="shared" si="15"/>
        <v>13199.317887543253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87.5467161232438</v>
      </c>
      <c r="U22" s="74">
        <f>($G22+SUM($S22:T22))*(M22*M$6)</f>
        <v>102.67030127393785</v>
      </c>
      <c r="V22" s="74">
        <f>($G22+SUM($S22:U22))*(N22*N$6)</f>
        <v>103.5113538788942</v>
      </c>
      <c r="W22" s="74">
        <f>($G22+SUM($S22:V22))*(O22*O$6)</f>
        <v>102.09061585022292</v>
      </c>
      <c r="X22" s="74">
        <f>($G22+SUM($S22:W22))*(P22*P$6)</f>
        <v>104.0521697150407</v>
      </c>
      <c r="Y22" s="74">
        <f>($G22+SUM($S22:X22))*(Q22*Q$6)</f>
        <v>24.206602468654637</v>
      </c>
      <c r="Z22" s="73">
        <f t="shared" si="12"/>
        <v>524.0777593099941</v>
      </c>
      <c r="AA22" s="109"/>
      <c r="AB22" s="73">
        <f t="shared" si="16"/>
        <v>229.45575238750098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0</v>
      </c>
      <c r="F23" s="66">
        <f t="shared" si="7"/>
        <v>12445.784375845758</v>
      </c>
      <c r="G23" s="67">
        <f t="shared" si="8"/>
        <v>12445.784375845758</v>
      </c>
      <c r="H23" s="64">
        <f t="shared" si="13"/>
        <v>491.9678079595844</v>
      </c>
      <c r="I23" s="64">
        <f t="shared" si="14"/>
        <v>228.88768057845118</v>
      </c>
      <c r="J23" s="34">
        <f t="shared" si="15"/>
        <v>13166.639864383795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56.51750028209409</v>
      </c>
      <c r="U23" s="74">
        <f>($G23+SUM($S23:T23))*(M23*M$6)</f>
        <v>102.41611673869116</v>
      </c>
      <c r="V23" s="74">
        <f>($G23+SUM($S23:U23))*(N23*N$6)</f>
        <v>103.25508711964646</v>
      </c>
      <c r="W23" s="74">
        <f>($G23+SUM($S23:V23))*(O23*O$6)</f>
        <v>101.83786646290302</v>
      </c>
      <c r="X23" s="74">
        <f>($G23+SUM($S23:W23))*(P23*P$6)</f>
        <v>103.79456403869368</v>
      </c>
      <c r="Y23" s="74">
        <f>($G23+SUM($S23:X23))*(Q23*Q$6)</f>
        <v>24.146673317555926</v>
      </c>
      <c r="Z23" s="73">
        <f t="shared" si="12"/>
        <v>491.9678079595844</v>
      </c>
      <c r="AA23" s="109"/>
      <c r="AB23" s="73">
        <f t="shared" si="16"/>
        <v>228.88768057845118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41030</v>
      </c>
      <c r="B24" s="97">
        <v>41067</v>
      </c>
      <c r="C24" s="97">
        <v>41075</v>
      </c>
      <c r="D24" s="32">
        <v>12</v>
      </c>
      <c r="E24" s="65">
        <f t="shared" si="6"/>
        <v>0</v>
      </c>
      <c r="F24" s="66">
        <f t="shared" si="7"/>
        <v>12445.784375845758</v>
      </c>
      <c r="G24" s="67">
        <f t="shared" si="8"/>
        <v>12445.784375845758</v>
      </c>
      <c r="H24" s="64">
        <f t="shared" si="13"/>
        <v>451.8303687715721</v>
      </c>
      <c r="I24" s="64">
        <f t="shared" si="14"/>
        <v>228.1775908171403</v>
      </c>
      <c r="J24" s="34">
        <f t="shared" si="15"/>
        <v>13125.792335434471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17.73098048065697</v>
      </c>
      <c r="U24" s="74">
        <f>($G24+SUM($S24:T24))*(M24*M$6)</f>
        <v>102.09838606963282</v>
      </c>
      <c r="V24" s="74">
        <f>($G24+SUM($S24:U24))*(N24*N$6)</f>
        <v>102.93475367058679</v>
      </c>
      <c r="W24" s="74">
        <f>($G24+SUM($S24:V24))*(O24*O$6)</f>
        <v>101.52192972875316</v>
      </c>
      <c r="X24" s="74">
        <f>($G24+SUM($S24:W24))*(P24*P$6)</f>
        <v>103.47255694325989</v>
      </c>
      <c r="Y24" s="74">
        <f>($G24+SUM($S24:X24))*(Q24*Q$6)</f>
        <v>24.071761878682537</v>
      </c>
      <c r="Z24" s="73">
        <f t="shared" si="12"/>
        <v>451.8303687715721</v>
      </c>
      <c r="AA24" s="109"/>
      <c r="AB24" s="73">
        <f t="shared" si="16"/>
        <v>228.1775908171403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0</v>
      </c>
      <c r="F25" s="66">
        <f t="shared" si="7"/>
        <v>12445.784375845758</v>
      </c>
      <c r="G25" s="67">
        <f t="shared" si="8"/>
        <v>12445.784375845758</v>
      </c>
      <c r="H25" s="64">
        <f t="shared" si="13"/>
        <v>419.83223189733735</v>
      </c>
      <c r="I25" s="64">
        <f t="shared" si="14"/>
        <v>227.61149716903856</v>
      </c>
      <c r="J25" s="34">
        <f t="shared" si="15"/>
        <v>13093.228104912134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88.65490240328485</v>
      </c>
      <c r="V25" s="74">
        <f>($G25+SUM($S25:U25))*(N25*N$6)</f>
        <v>102.6793792930538</v>
      </c>
      <c r="W25" s="74">
        <f>($G25+SUM($S25:V25))*(O25*O$6)</f>
        <v>101.27006047482365</v>
      </c>
      <c r="X25" s="74">
        <f>($G25+SUM($S25:W25))*(P25*P$6)</f>
        <v>103.21584831105491</v>
      </c>
      <c r="Y25" s="74">
        <f>($G25+SUM($S25:X25))*(Q25*Q$6)</f>
        <v>24.012041415120116</v>
      </c>
      <c r="Z25" s="73">
        <f t="shared" si="12"/>
        <v>419.83223189733735</v>
      </c>
      <c r="AA25" s="109"/>
      <c r="AB25" s="73">
        <f t="shared" si="16"/>
        <v>227.61149716903856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8" ref="E26:E31">$E$15/12</f>
        <v>69340.16666666667</v>
      </c>
      <c r="F26" s="66">
        <f t="shared" si="7"/>
        <v>12445.784375845758</v>
      </c>
      <c r="G26" s="67">
        <f t="shared" si="8"/>
        <v>-56894.38229082091</v>
      </c>
      <c r="H26" s="64">
        <f t="shared" si="13"/>
        <v>-1773.6176969745836</v>
      </c>
      <c r="I26" s="64">
        <f t="shared" si="14"/>
        <v>-1037.922372496192</v>
      </c>
      <c r="J26" s="34">
        <f t="shared" si="15"/>
        <v>-59705.92236029169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-263.42878375749956</v>
      </c>
      <c r="V26" s="74">
        <f>($G26+SUM($S26:U26))*(N26*N$6)</f>
        <v>-468.2242605835327</v>
      </c>
      <c r="W26" s="74">
        <f>($G26+SUM($S26:V26))*(O26*O$6)</f>
        <v>-461.7976804256128</v>
      </c>
      <c r="X26" s="74">
        <f>($G26+SUM($S26:W26))*(P26*P$6)</f>
        <v>-470.67059217424713</v>
      </c>
      <c r="Y26" s="74">
        <f>($G26+SUM($S26:X26))*(Q26*Q$6)</f>
        <v>-109.49638003369157</v>
      </c>
      <c r="Z26" s="73">
        <f t="shared" si="12"/>
        <v>-1773.6176969745836</v>
      </c>
      <c r="AA26" s="109"/>
      <c r="AB26" s="73">
        <f t="shared" si="16"/>
        <v>-1037.922372496192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 t="shared" si="17"/>
        <v>41122</v>
      </c>
      <c r="B27" s="97">
        <v>41162</v>
      </c>
      <c r="C27" s="97">
        <v>41166</v>
      </c>
      <c r="D27" s="32">
        <v>12</v>
      </c>
      <c r="E27" s="65">
        <f t="shared" si="18"/>
        <v>69340.16666666667</v>
      </c>
      <c r="F27" s="66">
        <f t="shared" si="7"/>
        <v>12445.784375845758</v>
      </c>
      <c r="G27" s="67">
        <f t="shared" si="8"/>
        <v>-56894.38229082091</v>
      </c>
      <c r="H27" s="64">
        <f t="shared" si="13"/>
        <v>-1591.6251419932169</v>
      </c>
      <c r="I27" s="64">
        <f t="shared" si="14"/>
        <v>-1034.7026591178364</v>
      </c>
      <c r="J27" s="34">
        <f>+G27+H27+I27</f>
        <v>-59520.710091931964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-86.12094853610563</v>
      </c>
      <c r="V27" s="74">
        <f>($G27+SUM($S27:U27))*(N27*N$6)</f>
        <v>-466.7717936593903</v>
      </c>
      <c r="W27" s="74">
        <f>($G27+SUM($S27:V27))*(O27*O$6)</f>
        <v>-460.36514923718624</v>
      </c>
      <c r="X27" s="74">
        <f>($G27+SUM($S27:W27))*(P27*P$6)</f>
        <v>-469.21053654524655</v>
      </c>
      <c r="Y27" s="74">
        <f>($G27+SUM($S27:X27))*(Q27*Q$6)</f>
        <v>-109.15671401528823</v>
      </c>
      <c r="Z27" s="73">
        <f t="shared" si="12"/>
        <v>-1591.6251419932169</v>
      </c>
      <c r="AA27" s="109"/>
      <c r="AB27" s="73">
        <f t="shared" si="16"/>
        <v>-1034.7026591178364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8"/>
        <v>69340.16666666667</v>
      </c>
      <c r="F28" s="66">
        <f t="shared" si="7"/>
        <v>12445.784375845758</v>
      </c>
      <c r="G28" s="67">
        <f t="shared" si="8"/>
        <v>-56894.38229082091</v>
      </c>
      <c r="H28" s="64">
        <f t="shared" si="13"/>
        <v>-1446.4958416256393</v>
      </c>
      <c r="I28" s="64">
        <f t="shared" si="14"/>
        <v>-1032.1351104066562</v>
      </c>
      <c r="J28" s="34">
        <f t="shared" si="15"/>
        <v>-59373.01324285321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-410.34099008379735</v>
      </c>
      <c r="W28" s="74">
        <f>($G28+SUM($S28:V28))*(O28*O$6)</f>
        <v>-459.2227824565651</v>
      </c>
      <c r="X28" s="74">
        <f>($G28+SUM($S28:W28))*(P28*P$6)</f>
        <v>-468.0462204997013</v>
      </c>
      <c r="Y28" s="74">
        <f>($G28+SUM($S28:X28))*(Q28*Q$6)</f>
        <v>-108.88584858557564</v>
      </c>
      <c r="Z28" s="73">
        <f t="shared" si="12"/>
        <v>-1446.4958416256393</v>
      </c>
      <c r="AA28" s="109"/>
      <c r="AB28" s="73">
        <f t="shared" si="16"/>
        <v>-1032.1351104066562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8"/>
        <v>69340.16666666667</v>
      </c>
      <c r="F29" s="66">
        <f t="shared" si="7"/>
        <v>12445.784375845758</v>
      </c>
      <c r="G29" s="67">
        <f t="shared" si="8"/>
        <v>-56894.38229082091</v>
      </c>
      <c r="H29" s="64">
        <f t="shared" si="13"/>
        <v>-1265.9820163363684</v>
      </c>
      <c r="I29" s="64">
        <f t="shared" si="14"/>
        <v>-1028.9415579103734</v>
      </c>
      <c r="J29" s="34">
        <f t="shared" si="15"/>
        <v>-59189.305865067654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-233.03315486240342</v>
      </c>
      <c r="W29" s="74">
        <f>($G29+SUM($S29:V29))*(O29*O$6)</f>
        <v>-457.80189090033883</v>
      </c>
      <c r="X29" s="74">
        <f>($G29+SUM($S29:W29))*(P29*P$6)</f>
        <v>-466.598028145058</v>
      </c>
      <c r="Y29" s="74">
        <f>($G29+SUM($S29:X29))*(Q29*Q$6)</f>
        <v>-108.54894242856804</v>
      </c>
      <c r="Z29" s="73">
        <f t="shared" si="12"/>
        <v>-1265.9820163363684</v>
      </c>
      <c r="AA29" s="109"/>
      <c r="AB29" s="73">
        <f t="shared" si="16"/>
        <v>-1028.9415579103734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41214</v>
      </c>
      <c r="B30" s="97">
        <v>41250</v>
      </c>
      <c r="C30" s="97">
        <v>41257</v>
      </c>
      <c r="D30" s="32">
        <v>12</v>
      </c>
      <c r="E30" s="65">
        <f t="shared" si="18"/>
        <v>69340.16666666667</v>
      </c>
      <c r="F30" s="66">
        <f t="shared" si="7"/>
        <v>12445.784375845758</v>
      </c>
      <c r="G30" s="67">
        <f t="shared" si="8"/>
        <v>-56894.38229082091</v>
      </c>
      <c r="H30" s="64">
        <f t="shared" si="13"/>
        <v>-1121.5709561049514</v>
      </c>
      <c r="I30" s="64">
        <f t="shared" si="14"/>
        <v>-1026.3867159133442</v>
      </c>
      <c r="J30" s="34">
        <f t="shared" si="15"/>
        <v>-59042.33996283921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-91.18688668528831</v>
      </c>
      <c r="W30" s="74">
        <f>($G30+SUM($S30:V30))*(O30*O$6)</f>
        <v>-456.66517765535787</v>
      </c>
      <c r="X30" s="74">
        <f>($G30+SUM($S30:W30))*(P30*P$6)</f>
        <v>-465.4394742613433</v>
      </c>
      <c r="Y30" s="74">
        <f>($G30+SUM($S30:X30))*(Q30*Q$6)</f>
        <v>-108.27941750296198</v>
      </c>
      <c r="Z30" s="73">
        <f t="shared" si="12"/>
        <v>-1121.5709561049514</v>
      </c>
      <c r="AA30" s="109"/>
      <c r="AB30" s="73">
        <f t="shared" si="16"/>
        <v>-1026.3867159133442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41244</v>
      </c>
      <c r="B31" s="97">
        <v>41282</v>
      </c>
      <c r="C31" s="97">
        <v>41285</v>
      </c>
      <c r="D31" s="32">
        <v>12</v>
      </c>
      <c r="E31" s="91">
        <f t="shared" si="18"/>
        <v>69340.16666666667</v>
      </c>
      <c r="F31" s="92">
        <f t="shared" si="7"/>
        <v>12445.784375845758</v>
      </c>
      <c r="G31" s="93">
        <f t="shared" si="8"/>
        <v>-56894.38229082091</v>
      </c>
      <c r="H31" s="91">
        <f t="shared" si="13"/>
        <v>-977.5699196081631</v>
      </c>
      <c r="I31" s="94">
        <f t="shared" si="14"/>
        <v>-1023.8391278334093</v>
      </c>
      <c r="J31" s="119">
        <f t="shared" si="15"/>
        <v>-58895.79133826248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-405.2750519346147</v>
      </c>
      <c r="X31" s="74">
        <f>($G31+SUM($S31:W31))*(P31*P$6)</f>
        <v>-464.28420983890265</v>
      </c>
      <c r="Y31" s="74">
        <f>($G31+SUM($S31:X31))*(Q31*Q$6)</f>
        <v>-108.01065783464573</v>
      </c>
      <c r="Z31" s="73">
        <f t="shared" si="12"/>
        <v>-977.5699196081631</v>
      </c>
      <c r="AA31" s="109"/>
      <c r="AB31" s="73">
        <f t="shared" si="16"/>
        <v>-1023.8391278334093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416041.00000000006</v>
      </c>
      <c r="F32" s="65">
        <f t="shared" si="19"/>
        <v>149349.4125101491</v>
      </c>
      <c r="G32" s="65">
        <f t="shared" si="19"/>
        <v>-266691.58748985094</v>
      </c>
      <c r="H32" s="65">
        <f t="shared" si="19"/>
        <v>-5136.017974025854</v>
      </c>
      <c r="I32" s="65">
        <f t="shared" si="19"/>
        <v>-4809.026270398166</v>
      </c>
      <c r="J32" s="134">
        <f t="shared" si="19"/>
        <v>-276636.63173427497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Payment</v>
      </c>
      <c r="J33" s="121">
        <f>-PMT(Q5/12,12,G32+H32,0,0)</f>
        <v>-23053.052644522915</v>
      </c>
      <c r="K33" s="133"/>
      <c r="L33" s="19"/>
      <c r="M33" s="19"/>
      <c r="N33" s="19"/>
      <c r="O33" s="19"/>
      <c r="P33" s="19"/>
      <c r="Q33" s="19"/>
      <c r="AL33" s="103"/>
    </row>
    <row r="34" spans="4:42" ht="21.75" customHeight="1">
      <c r="D34"/>
      <c r="E34"/>
      <c r="F34"/>
      <c r="G34"/>
      <c r="H3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2.75">
      <c r="D35"/>
      <c r="E35"/>
      <c r="F35" t="s">
        <v>132</v>
      </c>
      <c r="G35"/>
      <c r="H35"/>
      <c r="AE35" s="82"/>
      <c r="AF35" s="113"/>
      <c r="AG35" s="114"/>
      <c r="AH35" s="16"/>
      <c r="AI35" s="16"/>
      <c r="AJ35" s="16"/>
      <c r="AK35" s="16"/>
      <c r="AL35" s="113"/>
      <c r="AM35" s="113"/>
      <c r="AN35" s="115"/>
      <c r="AO35" s="110"/>
      <c r="AP35" s="16"/>
    </row>
    <row r="36" spans="4:42" ht="12.75">
      <c r="D36"/>
      <c r="E36"/>
      <c r="F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15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15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15"/>
      <c r="AO38" s="110"/>
      <c r="AP38" s="16"/>
    </row>
    <row r="39" spans="4:41" ht="12.75">
      <c r="D39"/>
      <c r="E39"/>
      <c r="F39"/>
      <c r="G39"/>
      <c r="H39"/>
      <c r="AE39" s="82"/>
      <c r="AF39" s="113"/>
      <c r="AG39" s="114"/>
      <c r="AH39" s="16"/>
      <c r="AJ39" s="16"/>
      <c r="AK39" s="16"/>
      <c r="AL39" s="113"/>
      <c r="AM39" s="113"/>
      <c r="AN39" s="115"/>
      <c r="AO39" s="110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15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15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15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15"/>
      <c r="AO43" s="110"/>
    </row>
    <row r="44" spans="4:41" ht="12.75">
      <c r="D44"/>
      <c r="E44"/>
      <c r="F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15"/>
      <c r="AO44" s="110"/>
    </row>
    <row r="45" spans="4:41" ht="12.75">
      <c r="D45"/>
      <c r="E45"/>
      <c r="F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15"/>
      <c r="AO45" s="110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38" ht="12.75">
      <c r="D49"/>
      <c r="E49"/>
      <c r="F49"/>
      <c r="G49"/>
      <c r="H49"/>
      <c r="AL49" s="103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 t="s">
        <v>131</v>
      </c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1:21" ht="12.75">
      <c r="A72" s="44"/>
      <c r="B72" s="18"/>
      <c r="C72" s="18"/>
      <c r="E72" s="33"/>
      <c r="F72" s="35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3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3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3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3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3"/>
      <c r="F121" s="35"/>
      <c r="G121" s="35"/>
      <c r="H121" s="35"/>
      <c r="R121" s="75"/>
      <c r="S121" s="75"/>
      <c r="T121" s="75"/>
      <c r="U121" s="75"/>
    </row>
    <row r="122" spans="1:21" ht="12.75">
      <c r="A122" s="44"/>
      <c r="B122" s="18"/>
      <c r="C122" s="18"/>
      <c r="E122" s="33"/>
      <c r="F122" s="35"/>
      <c r="G122" s="35"/>
      <c r="H122" s="35"/>
      <c r="R122" s="75"/>
      <c r="S122" s="75"/>
      <c r="T122" s="75"/>
      <c r="U122" s="75"/>
    </row>
    <row r="123" spans="1:21" ht="12.75">
      <c r="A123" s="44"/>
      <c r="B123" s="18"/>
      <c r="C123" s="18"/>
      <c r="E123" s="33"/>
      <c r="F123" s="35"/>
      <c r="G123" s="35"/>
      <c r="H123" s="35"/>
      <c r="R123" s="75"/>
      <c r="S123" s="75"/>
      <c r="T123" s="75"/>
      <c r="U123" s="75"/>
    </row>
    <row r="124" spans="1:21" ht="12.75">
      <c r="A124" s="44"/>
      <c r="B124" s="18"/>
      <c r="C124" s="18"/>
      <c r="E124" s="33"/>
      <c r="F124" s="35"/>
      <c r="G124" s="35"/>
      <c r="H124" s="35"/>
      <c r="R124" s="75"/>
      <c r="S124" s="75"/>
      <c r="T124" s="75"/>
      <c r="U124" s="75"/>
    </row>
    <row r="125" spans="1:21" ht="12.75">
      <c r="A125" s="44"/>
      <c r="B125" s="18"/>
      <c r="C125" s="18"/>
      <c r="E125" s="33"/>
      <c r="F125" s="35"/>
      <c r="G125" s="35"/>
      <c r="H125" s="35"/>
      <c r="R125" s="75"/>
      <c r="S125" s="75"/>
      <c r="T125" s="75"/>
      <c r="U125" s="75"/>
    </row>
    <row r="126" spans="1:21" ht="12.75">
      <c r="A126" s="44"/>
      <c r="B126" s="18"/>
      <c r="C126" s="18"/>
      <c r="E126" s="33"/>
      <c r="F126" s="35"/>
      <c r="G126" s="35"/>
      <c r="H126" s="35"/>
      <c r="R126" s="75"/>
      <c r="S126" s="75"/>
      <c r="T126" s="75"/>
      <c r="U126" s="75"/>
    </row>
    <row r="127" spans="1:21" ht="12.75">
      <c r="A127" s="44"/>
      <c r="B127" s="18"/>
      <c r="C127" s="18"/>
      <c r="E127" s="33"/>
      <c r="F127" s="35"/>
      <c r="G127" s="35"/>
      <c r="H127" s="35"/>
      <c r="R127" s="75"/>
      <c r="S127" s="75"/>
      <c r="T127" s="75"/>
      <c r="U127" s="75"/>
    </row>
    <row r="128" spans="1:21" ht="12.75">
      <c r="A128" s="44"/>
      <c r="B128" s="18"/>
      <c r="C128" s="18"/>
      <c r="E128" s="33"/>
      <c r="F128" s="35"/>
      <c r="G128" s="35"/>
      <c r="H128" s="35"/>
      <c r="R128" s="75"/>
      <c r="S128" s="75"/>
      <c r="T128" s="75"/>
      <c r="U128" s="75"/>
    </row>
    <row r="129" spans="1:21" ht="12.75">
      <c r="A129" s="44"/>
      <c r="B129" s="18"/>
      <c r="C129" s="18"/>
      <c r="E129" s="33"/>
      <c r="F129" s="35"/>
      <c r="G129" s="35"/>
      <c r="H129" s="35"/>
      <c r="R129" s="75"/>
      <c r="S129" s="75"/>
      <c r="T129" s="75"/>
      <c r="U129" s="75"/>
    </row>
    <row r="130" spans="1:21" ht="12.75">
      <c r="A130" s="44"/>
      <c r="B130" s="18"/>
      <c r="C130" s="18"/>
      <c r="E130" s="33"/>
      <c r="F130" s="35"/>
      <c r="G130" s="35"/>
      <c r="H130" s="35"/>
      <c r="R130" s="75"/>
      <c r="S130" s="75"/>
      <c r="T130" s="75"/>
      <c r="U130" s="75"/>
    </row>
    <row r="131" spans="1:21" ht="12.75">
      <c r="A131" s="44"/>
      <c r="B131" s="18"/>
      <c r="C131" s="18"/>
      <c r="E131" s="33"/>
      <c r="F131" s="35"/>
      <c r="G131" s="35"/>
      <c r="H131" s="35"/>
      <c r="R131" s="75"/>
      <c r="S131" s="75"/>
      <c r="T131" s="75"/>
      <c r="U131" s="75"/>
    </row>
    <row r="132" spans="1:21" ht="12.75">
      <c r="A132" s="44"/>
      <c r="B132" s="18"/>
      <c r="C132" s="18"/>
      <c r="E132" s="33"/>
      <c r="F132" s="35"/>
      <c r="G132" s="35"/>
      <c r="H132" s="35"/>
      <c r="R132" s="75"/>
      <c r="S132" s="75"/>
      <c r="T132" s="75"/>
      <c r="U132" s="75"/>
    </row>
    <row r="133" spans="1:21" ht="12.75">
      <c r="A133" s="44"/>
      <c r="B133" s="18"/>
      <c r="C133" s="18"/>
      <c r="E133" s="33"/>
      <c r="F133" s="35"/>
      <c r="G133" s="35"/>
      <c r="H133" s="35"/>
      <c r="R133" s="75"/>
      <c r="S133" s="75"/>
      <c r="T133" s="75"/>
      <c r="U133" s="75"/>
    </row>
    <row r="134" spans="1:21" ht="12.75">
      <c r="A134" s="44"/>
      <c r="B134" s="18"/>
      <c r="C134" s="18"/>
      <c r="E134" s="33"/>
      <c r="F134" s="35"/>
      <c r="G134" s="35"/>
      <c r="H134" s="35"/>
      <c r="R134" s="75"/>
      <c r="S134" s="75"/>
      <c r="T134" s="75"/>
      <c r="U134" s="75"/>
    </row>
    <row r="135" spans="1:21" ht="12.75">
      <c r="A135" s="44"/>
      <c r="B135" s="18"/>
      <c r="C135" s="18"/>
      <c r="E135" s="33"/>
      <c r="F135" s="35"/>
      <c r="G135" s="35"/>
      <c r="H135" s="35"/>
      <c r="R135" s="75"/>
      <c r="S135" s="75"/>
      <c r="T135" s="75"/>
      <c r="U135" s="75"/>
    </row>
    <row r="136" spans="1:21" ht="12.75">
      <c r="A136" s="44"/>
      <c r="B136" s="18"/>
      <c r="C136" s="18"/>
      <c r="E136" s="33"/>
      <c r="F136" s="35"/>
      <c r="G136" s="35"/>
      <c r="H136" s="35"/>
      <c r="R136" s="75"/>
      <c r="S136" s="75"/>
      <c r="T136" s="75"/>
      <c r="U136" s="75"/>
    </row>
    <row r="137" spans="1:21" ht="12.75">
      <c r="A137" s="44"/>
      <c r="B137" s="18"/>
      <c r="C137" s="18"/>
      <c r="E137" s="33"/>
      <c r="F137" s="35"/>
      <c r="G137" s="35"/>
      <c r="H137" s="35"/>
      <c r="R137" s="75"/>
      <c r="S137" s="75"/>
      <c r="T137" s="75"/>
      <c r="U137" s="75"/>
    </row>
    <row r="138" spans="1:21" ht="12.75">
      <c r="A138" s="44"/>
      <c r="B138" s="18"/>
      <c r="C138" s="18"/>
      <c r="E138" s="35"/>
      <c r="F138" s="35"/>
      <c r="G138" s="35"/>
      <c r="H138" s="35"/>
      <c r="R138" s="75"/>
      <c r="S138" s="75"/>
      <c r="T138" s="75"/>
      <c r="U138" s="75"/>
    </row>
    <row r="139" spans="1:21" ht="12.75">
      <c r="A139" s="44"/>
      <c r="B139" s="18"/>
      <c r="C139" s="18"/>
      <c r="E139" s="35"/>
      <c r="F139" s="35"/>
      <c r="G139" s="35"/>
      <c r="H139" s="35"/>
      <c r="R139" s="75"/>
      <c r="S139" s="75"/>
      <c r="T139" s="75"/>
      <c r="U139" s="75"/>
    </row>
    <row r="140" spans="1:21" ht="12.75">
      <c r="A140" s="44"/>
      <c r="B140" s="18"/>
      <c r="C140" s="18"/>
      <c r="E140" s="35"/>
      <c r="F140" s="35"/>
      <c r="G140" s="35"/>
      <c r="H140" s="35"/>
      <c r="R140" s="75"/>
      <c r="S140" s="75"/>
      <c r="T140" s="75"/>
      <c r="U140" s="75"/>
    </row>
    <row r="141" spans="1:21" ht="12.75">
      <c r="A141" s="44"/>
      <c r="B141" s="18"/>
      <c r="C141" s="18"/>
      <c r="E141" s="35"/>
      <c r="F141" s="35"/>
      <c r="G141" s="35"/>
      <c r="H141" s="35"/>
      <c r="R141" s="75"/>
      <c r="S141" s="75"/>
      <c r="T141" s="75"/>
      <c r="U141" s="75"/>
    </row>
    <row r="142" spans="1:21" ht="12.75">
      <c r="A142" s="44"/>
      <c r="B142" s="18"/>
      <c r="C142" s="18"/>
      <c r="E142" s="35"/>
      <c r="F142" s="35"/>
      <c r="G142" s="35"/>
      <c r="H142" s="35"/>
      <c r="R142" s="75"/>
      <c r="S142" s="75"/>
      <c r="T142" s="75"/>
      <c r="U142" s="75"/>
    </row>
    <row r="143" spans="2:3" ht="12.75">
      <c r="B143" s="18"/>
      <c r="C143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fitToWidth="1" horizontalDpi="600" verticalDpi="600" orientation="landscape" paperSize="17" scale="70" r:id="rId2"/>
  <headerFooter alignWithMargins="0">
    <oddHeader>&amp;C&amp;"Arial,Bold"&amp;14Calculation of
Interest on Transmission Enhancement Projects in AEP Zone</oddHeader>
  </headerFooter>
  <rowBreaks count="2" manualBreakCount="2">
    <brk id="34" max="27" man="1"/>
    <brk id="61" max="27" man="1"/>
  </rowBreaks>
  <colBreaks count="1" manualBreakCount="1">
    <brk id="5" max="11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3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2.7109375" style="19" customWidth="1"/>
    <col min="9" max="9" width="11.5742187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128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126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8" t="str">
        <f>"Historic Interest Through 6/30/"&amp;C5+1&amp;""</f>
        <v>Historic Interest Through 6/30/2013</v>
      </c>
      <c r="I8" s="138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9"/>
      <c r="I9" s="139"/>
      <c r="J9" s="27"/>
      <c r="K9" s="13"/>
      <c r="L9" s="17"/>
      <c r="M9" s="17"/>
      <c r="N9" s="17"/>
      <c r="O9" s="17"/>
      <c r="P9" s="17"/>
      <c r="Q9" s="17"/>
      <c r="R9" s="17"/>
      <c r="S9" s="140" t="s">
        <v>102</v>
      </c>
      <c r="T9" s="141"/>
      <c r="U9" s="141"/>
      <c r="V9" s="141"/>
      <c r="W9" s="141"/>
      <c r="X9" s="141"/>
      <c r="Y9" s="14"/>
      <c r="Z9" s="138" t="s">
        <v>115</v>
      </c>
      <c r="AB9" s="138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9"/>
      <c r="I10" s="139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X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>+Q10</f>
        <v>3Q2013</v>
      </c>
      <c r="Z10" s="138"/>
      <c r="AB10" s="138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125</v>
      </c>
      <c r="C12" s="98"/>
      <c r="E12" s="132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141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374752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187376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'[3]OPCo WS K TRUE-UP RTEP RR'!$N$263</f>
        <v>0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-187376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0</v>
      </c>
      <c r="G20" s="67">
        <f aca="true" t="shared" si="8" ref="G20:G31">+F20-E20</f>
        <v>0</v>
      </c>
      <c r="H20" s="64">
        <f>+Z20</f>
        <v>0</v>
      </c>
      <c r="I20" s="108">
        <f>+AB20</f>
        <v>0</v>
      </c>
      <c r="J20" s="34">
        <f>+G20+H20+I20</f>
        <v>0</v>
      </c>
      <c r="K20" s="12">
        <f aca="true" t="shared" si="9" ref="K20:O31">IF($C20&lt;K$3,K$7,IF($C20&lt;L$3,L$3-$C20,0))</f>
        <v>51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0</v>
      </c>
      <c r="T20" s="74">
        <f>($G20+SUM($S20:S20))*(L20*L$6)</f>
        <v>0</v>
      </c>
      <c r="U20" s="74">
        <f>($G20+SUM($S20:T20))*(M20*M$6)</f>
        <v>0</v>
      </c>
      <c r="V20" s="74">
        <f>($G20+SUM($S20:U20))*(N20*N$6)</f>
        <v>0</v>
      </c>
      <c r="W20" s="74">
        <f>($G20+SUM($S20:V20))*(O20*O$6)</f>
        <v>0</v>
      </c>
      <c r="X20" s="74">
        <f>($G20+SUM($S20:W20))*(P20*P$6)</f>
        <v>0</v>
      </c>
      <c r="Y20" s="74">
        <f>($G20+SUM($S20:X20))*(Q20*Q$6)</f>
        <v>0</v>
      </c>
      <c r="Z20" s="73">
        <f aca="true" t="shared" si="12" ref="Z20:Z31">SUM(S20:Y20)</f>
        <v>0</v>
      </c>
      <c r="AA20" s="109"/>
      <c r="AB20" s="73">
        <f>-PMT(Q$5/12,12,G20+H20)*12-SUM(G20:H20)</f>
        <v>0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0</v>
      </c>
      <c r="F21" s="66">
        <f t="shared" si="7"/>
        <v>0</v>
      </c>
      <c r="G21" s="67">
        <f t="shared" si="8"/>
        <v>0</v>
      </c>
      <c r="H21" s="64">
        <f aca="true" t="shared" si="13" ref="H21:H31">+Z21</f>
        <v>0</v>
      </c>
      <c r="I21" s="64">
        <f aca="true" t="shared" si="14" ref="I21:I31">+AB21</f>
        <v>0</v>
      </c>
      <c r="J21" s="34">
        <f aca="true" t="shared" si="15" ref="J21:J31">+G21+H21+I21</f>
        <v>0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0</v>
      </c>
      <c r="T21" s="74">
        <f>($G21+SUM($S21:S21))*(L21*L$6)</f>
        <v>0</v>
      </c>
      <c r="U21" s="74">
        <f>($G21+SUM($S21:T21))*(M21*M$6)</f>
        <v>0</v>
      </c>
      <c r="V21" s="74">
        <f>($G21+SUM($S21:U21))*(N21*N$6)</f>
        <v>0</v>
      </c>
      <c r="W21" s="74">
        <f>($G21+SUM($S21:V21))*(O21*O$6)</f>
        <v>0</v>
      </c>
      <c r="X21" s="74">
        <f>($G21+SUM($S21:W21))*(P21*P$6)</f>
        <v>0</v>
      </c>
      <c r="Y21" s="74">
        <f>($G21+SUM($S21:X21))*(Q21*Q$6)</f>
        <v>0</v>
      </c>
      <c r="Z21" s="73">
        <f t="shared" si="12"/>
        <v>0</v>
      </c>
      <c r="AA21" s="109"/>
      <c r="AB21" s="73">
        <f aca="true" t="shared" si="16" ref="AB21:AB31">-PMT(Q$5/12,12,G21+H21)*12-SUM(G21:H21)</f>
        <v>0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0</v>
      </c>
      <c r="F22" s="66">
        <f t="shared" si="7"/>
        <v>0</v>
      </c>
      <c r="G22" s="67">
        <f>+F22-E22</f>
        <v>0</v>
      </c>
      <c r="H22" s="64">
        <f>+Z22</f>
        <v>0</v>
      </c>
      <c r="I22" s="64">
        <f t="shared" si="14"/>
        <v>0</v>
      </c>
      <c r="J22" s="34">
        <f t="shared" si="15"/>
        <v>0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0</v>
      </c>
      <c r="U22" s="74">
        <f>($G22+SUM($S22:T22))*(M22*M$6)</f>
        <v>0</v>
      </c>
      <c r="V22" s="74">
        <f>($G22+SUM($S22:U22))*(N22*N$6)</f>
        <v>0</v>
      </c>
      <c r="W22" s="74">
        <f>($G22+SUM($S22:V22))*(O22*O$6)</f>
        <v>0</v>
      </c>
      <c r="X22" s="74">
        <f>($G22+SUM($S22:W22))*(P22*P$6)</f>
        <v>0</v>
      </c>
      <c r="Y22" s="74">
        <f>($G22+SUM($S22:X22))*(Q22*Q$6)</f>
        <v>0</v>
      </c>
      <c r="Z22" s="73">
        <f t="shared" si="12"/>
        <v>0</v>
      </c>
      <c r="AA22" s="109"/>
      <c r="AB22" s="73">
        <f t="shared" si="16"/>
        <v>0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0</v>
      </c>
      <c r="F23" s="66">
        <f t="shared" si="7"/>
        <v>0</v>
      </c>
      <c r="G23" s="67">
        <f t="shared" si="8"/>
        <v>0</v>
      </c>
      <c r="H23" s="64">
        <f t="shared" si="13"/>
        <v>0</v>
      </c>
      <c r="I23" s="64">
        <f t="shared" si="14"/>
        <v>0</v>
      </c>
      <c r="J23" s="34">
        <f t="shared" si="15"/>
        <v>0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0</v>
      </c>
      <c r="U23" s="74">
        <f>($G23+SUM($S23:T23))*(M23*M$6)</f>
        <v>0</v>
      </c>
      <c r="V23" s="74">
        <f>($G23+SUM($S23:U23))*(N23*N$6)</f>
        <v>0</v>
      </c>
      <c r="W23" s="74">
        <f>($G23+SUM($S23:V23))*(O23*O$6)</f>
        <v>0</v>
      </c>
      <c r="X23" s="74">
        <f>($G23+SUM($S23:W23))*(P23*P$6)</f>
        <v>0</v>
      </c>
      <c r="Y23" s="74">
        <f>($G23+SUM($S23:X23))*(Q23*Q$6)</f>
        <v>0</v>
      </c>
      <c r="Z23" s="73">
        <f t="shared" si="12"/>
        <v>0</v>
      </c>
      <c r="AA23" s="109"/>
      <c r="AB23" s="73">
        <f t="shared" si="16"/>
        <v>0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41030</v>
      </c>
      <c r="B24" s="97">
        <v>41067</v>
      </c>
      <c r="C24" s="97">
        <v>41075</v>
      </c>
      <c r="D24" s="32">
        <v>12</v>
      </c>
      <c r="E24" s="65">
        <f t="shared" si="6"/>
        <v>0</v>
      </c>
      <c r="F24" s="66">
        <f t="shared" si="7"/>
        <v>0</v>
      </c>
      <c r="G24" s="67">
        <f t="shared" si="8"/>
        <v>0</v>
      </c>
      <c r="H24" s="64">
        <f t="shared" si="13"/>
        <v>0</v>
      </c>
      <c r="I24" s="64">
        <f t="shared" si="14"/>
        <v>0</v>
      </c>
      <c r="J24" s="34">
        <f t="shared" si="15"/>
        <v>0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0</v>
      </c>
      <c r="U24" s="74">
        <f>($G24+SUM($S24:T24))*(M24*M$6)</f>
        <v>0</v>
      </c>
      <c r="V24" s="74">
        <f>($G24+SUM($S24:U24))*(N24*N$6)</f>
        <v>0</v>
      </c>
      <c r="W24" s="74">
        <f>($G24+SUM($S24:V24))*(O24*O$6)</f>
        <v>0</v>
      </c>
      <c r="X24" s="74">
        <f>($G24+SUM($S24:W24))*(P24*P$6)</f>
        <v>0</v>
      </c>
      <c r="Y24" s="74">
        <f>($G24+SUM($S24:X24))*(Q24*Q$6)</f>
        <v>0</v>
      </c>
      <c r="Z24" s="73">
        <f t="shared" si="12"/>
        <v>0</v>
      </c>
      <c r="AA24" s="109"/>
      <c r="AB24" s="73">
        <f t="shared" si="16"/>
        <v>0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0</v>
      </c>
      <c r="F25" s="66">
        <f t="shared" si="7"/>
        <v>0</v>
      </c>
      <c r="G25" s="67">
        <f t="shared" si="8"/>
        <v>0</v>
      </c>
      <c r="H25" s="64">
        <f t="shared" si="13"/>
        <v>0</v>
      </c>
      <c r="I25" s="64">
        <f t="shared" si="14"/>
        <v>0</v>
      </c>
      <c r="J25" s="34">
        <f t="shared" si="15"/>
        <v>0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0</v>
      </c>
      <c r="V25" s="74">
        <f>($G25+SUM($S25:U25))*(N25*N$6)</f>
        <v>0</v>
      </c>
      <c r="W25" s="74">
        <f>($G25+SUM($S25:V25))*(O25*O$6)</f>
        <v>0</v>
      </c>
      <c r="X25" s="74">
        <f>($G25+SUM($S25:W25))*(P25*P$6)</f>
        <v>0</v>
      </c>
      <c r="Y25" s="74">
        <f>($G25+SUM($S25:X25))*(Q25*Q$6)</f>
        <v>0</v>
      </c>
      <c r="Z25" s="73">
        <f t="shared" si="12"/>
        <v>0</v>
      </c>
      <c r="AA25" s="109"/>
      <c r="AB25" s="73">
        <f t="shared" si="16"/>
        <v>0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8" ref="E26:E31">$E$15/12</f>
        <v>31229.333333333332</v>
      </c>
      <c r="F26" s="66">
        <f t="shared" si="7"/>
        <v>0</v>
      </c>
      <c r="G26" s="67">
        <f t="shared" si="8"/>
        <v>-31229.333333333332</v>
      </c>
      <c r="H26" s="64">
        <f t="shared" si="13"/>
        <v>-973.5389687788994</v>
      </c>
      <c r="I26" s="64">
        <f t="shared" si="14"/>
        <v>-569.7157160283932</v>
      </c>
      <c r="J26" s="34">
        <f t="shared" si="15"/>
        <v>-32772.588018140625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-144.5960913242009</v>
      </c>
      <c r="V26" s="74">
        <f>($G26+SUM($S26:U26))*(N26*N$6)</f>
        <v>-257.0083533691124</v>
      </c>
      <c r="W26" s="74">
        <f>($G26+SUM($S26:V26))*(O26*O$6)</f>
        <v>-253.48080274172034</v>
      </c>
      <c r="X26" s="74">
        <f>($G26+SUM($S26:W26))*(P26*P$6)</f>
        <v>-258.3511450756779</v>
      </c>
      <c r="Y26" s="74">
        <f>($G26+SUM($S26:X26))*(Q26*Q$6)</f>
        <v>-60.10257626818782</v>
      </c>
      <c r="Z26" s="73">
        <f t="shared" si="12"/>
        <v>-973.5389687788994</v>
      </c>
      <c r="AA26" s="109"/>
      <c r="AB26" s="73">
        <f t="shared" si="16"/>
        <v>-569.7157160283932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 t="shared" si="17"/>
        <v>41122</v>
      </c>
      <c r="B27" s="97">
        <v>41162</v>
      </c>
      <c r="C27" s="97">
        <v>41166</v>
      </c>
      <c r="D27" s="32">
        <v>12</v>
      </c>
      <c r="E27" s="65">
        <f t="shared" si="18"/>
        <v>31229.333333333332</v>
      </c>
      <c r="F27" s="66">
        <f t="shared" si="7"/>
        <v>0</v>
      </c>
      <c r="G27" s="67">
        <f t="shared" si="8"/>
        <v>-31229.333333333332</v>
      </c>
      <c r="H27" s="64">
        <f t="shared" si="13"/>
        <v>-873.643233297559</v>
      </c>
      <c r="I27" s="64">
        <f t="shared" si="14"/>
        <v>-567.948414964867</v>
      </c>
      <c r="J27" s="34">
        <f>+G27+H27+I27</f>
        <v>-32670.92498159576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-47.271799086757994</v>
      </c>
      <c r="V27" s="74">
        <f>($G27+SUM($S27:U27))*(N27*N$6)</f>
        <v>-256.21109409845496</v>
      </c>
      <c r="W27" s="74">
        <f>($G27+SUM($S27:V27))*(O27*O$6)</f>
        <v>-252.694486198813</v>
      </c>
      <c r="X27" s="74">
        <f>($G27+SUM($S27:W27))*(P27*P$6)</f>
        <v>-257.5497203640044</v>
      </c>
      <c r="Y27" s="74">
        <f>($G27+SUM($S27:X27))*(Q27*Q$6)</f>
        <v>-59.91613354952884</v>
      </c>
      <c r="Z27" s="73">
        <f t="shared" si="12"/>
        <v>-873.643233297559</v>
      </c>
      <c r="AA27" s="109"/>
      <c r="AB27" s="73">
        <f t="shared" si="16"/>
        <v>-567.948414964867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8"/>
        <v>31229.333333333332</v>
      </c>
      <c r="F28" s="66">
        <f t="shared" si="7"/>
        <v>0</v>
      </c>
      <c r="G28" s="67">
        <f t="shared" si="8"/>
        <v>-31229.333333333332</v>
      </c>
      <c r="H28" s="64">
        <f t="shared" si="13"/>
        <v>-793.9817427404544</v>
      </c>
      <c r="I28" s="64">
        <f t="shared" si="14"/>
        <v>-566.5390871661912</v>
      </c>
      <c r="J28" s="34">
        <f t="shared" si="15"/>
        <v>-32589.85416323998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-225.23621917808217</v>
      </c>
      <c r="W28" s="74">
        <f>($G28+SUM($S28:V28))*(O28*O$6)</f>
        <v>-252.06744093450925</v>
      </c>
      <c r="X28" s="74">
        <f>($G28+SUM($S28:W28))*(P28*P$6)</f>
        <v>-256.91062714552413</v>
      </c>
      <c r="Y28" s="74">
        <f>($G28+SUM($S28:X28))*(Q28*Q$6)</f>
        <v>-59.76745548233879</v>
      </c>
      <c r="Z28" s="73">
        <f t="shared" si="12"/>
        <v>-793.9817427404544</v>
      </c>
      <c r="AA28" s="109"/>
      <c r="AB28" s="73">
        <f t="shared" si="16"/>
        <v>-566.5390871661912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8"/>
        <v>31229.333333333332</v>
      </c>
      <c r="F29" s="66">
        <f t="shared" si="7"/>
        <v>0</v>
      </c>
      <c r="G29" s="67">
        <f t="shared" si="8"/>
        <v>-31229.333333333332</v>
      </c>
      <c r="H29" s="64">
        <f t="shared" si="13"/>
        <v>-694.8976821662833</v>
      </c>
      <c r="I29" s="64">
        <f t="shared" si="14"/>
        <v>-564.7861458140251</v>
      </c>
      <c r="J29" s="34">
        <f t="shared" si="15"/>
        <v>-32489.01716131364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-127.91192694063925</v>
      </c>
      <c r="W29" s="74">
        <f>($G29+SUM($S29:V29))*(O29*O$6)</f>
        <v>-251.287513387127</v>
      </c>
      <c r="X29" s="74">
        <f>($G29+SUM($S29:W29))*(P29*P$6)</f>
        <v>-256.11571418658275</v>
      </c>
      <c r="Y29" s="74">
        <f>($G29+SUM($S29:X29))*(Q29*Q$6)</f>
        <v>-59.58252765193435</v>
      </c>
      <c r="Z29" s="73">
        <f t="shared" si="12"/>
        <v>-694.8976821662833</v>
      </c>
      <c r="AA29" s="109"/>
      <c r="AB29" s="73">
        <f t="shared" si="16"/>
        <v>-564.7861458140251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41214</v>
      </c>
      <c r="B30" s="97">
        <v>41250</v>
      </c>
      <c r="C30" s="97">
        <v>41257</v>
      </c>
      <c r="D30" s="32">
        <v>12</v>
      </c>
      <c r="E30" s="65">
        <f t="shared" si="18"/>
        <v>31229.333333333332</v>
      </c>
      <c r="F30" s="66">
        <f t="shared" si="7"/>
        <v>0</v>
      </c>
      <c r="G30" s="67">
        <f t="shared" si="8"/>
        <v>-31229.333333333332</v>
      </c>
      <c r="H30" s="64">
        <f t="shared" si="13"/>
        <v>-615.6304337069465</v>
      </c>
      <c r="I30" s="64">
        <f t="shared" si="14"/>
        <v>-563.3837927322893</v>
      </c>
      <c r="J30" s="34">
        <f t="shared" si="15"/>
        <v>-32408.347559772566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-50.05249315068493</v>
      </c>
      <c r="W30" s="74">
        <f>($G30+SUM($S30:V30))*(O30*O$6)</f>
        <v>-250.6635713492212</v>
      </c>
      <c r="X30" s="74">
        <f>($G30+SUM($S30:W30))*(P30*P$6)</f>
        <v>-255.4797838194296</v>
      </c>
      <c r="Y30" s="74">
        <f>($G30+SUM($S30:X30))*(Q30*Q$6)</f>
        <v>-59.434585387610795</v>
      </c>
      <c r="Z30" s="73">
        <f t="shared" si="12"/>
        <v>-615.6304337069465</v>
      </c>
      <c r="AA30" s="109"/>
      <c r="AB30" s="73">
        <f t="shared" si="16"/>
        <v>-563.3837927322893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41244</v>
      </c>
      <c r="B31" s="97">
        <v>41282</v>
      </c>
      <c r="C31" s="97">
        <v>41285</v>
      </c>
      <c r="D31" s="32">
        <v>12</v>
      </c>
      <c r="E31" s="91">
        <f t="shared" si="18"/>
        <v>31229.333333333332</v>
      </c>
      <c r="F31" s="92">
        <f t="shared" si="7"/>
        <v>0</v>
      </c>
      <c r="G31" s="93">
        <f t="shared" si="8"/>
        <v>-31229.333333333332</v>
      </c>
      <c r="H31" s="91">
        <f t="shared" si="13"/>
        <v>-536.5882473252299</v>
      </c>
      <c r="I31" s="94">
        <f t="shared" si="14"/>
        <v>-561.9854213265207</v>
      </c>
      <c r="J31" s="119">
        <f t="shared" si="15"/>
        <v>-32327.907001985084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-222.45552511415522</v>
      </c>
      <c r="X31" s="74">
        <f>($G31+SUM($S31:W31))*(P31*P$6)</f>
        <v>-254.84565903796832</v>
      </c>
      <c r="Y31" s="74">
        <f>($G31+SUM($S31:X31))*(Q31*Q$6)</f>
        <v>-59.28706317310635</v>
      </c>
      <c r="Z31" s="73">
        <f t="shared" si="12"/>
        <v>-536.5882473252299</v>
      </c>
      <c r="AA31" s="109"/>
      <c r="AB31" s="73">
        <f t="shared" si="16"/>
        <v>-561.9854213265207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187376</v>
      </c>
      <c r="F32" s="65">
        <f t="shared" si="19"/>
        <v>0</v>
      </c>
      <c r="G32" s="65">
        <f t="shared" si="19"/>
        <v>-187376</v>
      </c>
      <c r="H32" s="65">
        <f t="shared" si="19"/>
        <v>-4488.280308015372</v>
      </c>
      <c r="I32" s="65">
        <f t="shared" si="19"/>
        <v>-3394.3585780322865</v>
      </c>
      <c r="J32" s="134">
        <f t="shared" si="19"/>
        <v>-195258.63888604767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Payment</v>
      </c>
      <c r="J33" s="121">
        <f>-PMT(Q5/12,12,G32+H32,0,0)</f>
        <v>-16271.553240503974</v>
      </c>
      <c r="K33" s="133"/>
      <c r="L33" s="19"/>
      <c r="M33" s="19"/>
      <c r="N33" s="19"/>
      <c r="O33" s="19"/>
      <c r="P33" s="19"/>
      <c r="Q33" s="19"/>
      <c r="AL33" s="103"/>
    </row>
    <row r="34" spans="4:42" ht="21.75" customHeight="1">
      <c r="D34"/>
      <c r="E34"/>
      <c r="F34"/>
      <c r="G34"/>
      <c r="H3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2.75">
      <c r="D35"/>
      <c r="E35"/>
      <c r="F35" t="s">
        <v>132</v>
      </c>
      <c r="G35"/>
      <c r="H35"/>
      <c r="AE35" s="82"/>
      <c r="AF35" s="113"/>
      <c r="AG35" s="114"/>
      <c r="AH35" s="16"/>
      <c r="AI35" s="16"/>
      <c r="AJ35" s="16"/>
      <c r="AK35" s="16"/>
      <c r="AL35" s="113"/>
      <c r="AM35" s="113"/>
      <c r="AN35" s="115"/>
      <c r="AO35" s="110"/>
      <c r="AP35" s="16"/>
    </row>
    <row r="36" spans="4:42" ht="12.75">
      <c r="D36"/>
      <c r="E36"/>
      <c r="F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15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15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15"/>
      <c r="AO38" s="110"/>
      <c r="AP38" s="16"/>
    </row>
    <row r="39" spans="4:41" ht="12.75">
      <c r="D39"/>
      <c r="E39"/>
      <c r="F39"/>
      <c r="G39"/>
      <c r="H39"/>
      <c r="AE39" s="82"/>
      <c r="AF39" s="113"/>
      <c r="AG39" s="114"/>
      <c r="AH39" s="16"/>
      <c r="AJ39" s="16"/>
      <c r="AK39" s="16"/>
      <c r="AL39" s="113"/>
      <c r="AM39" s="113"/>
      <c r="AN39" s="115"/>
      <c r="AO39" s="110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15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15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15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15"/>
      <c r="AO43" s="110"/>
    </row>
    <row r="44" spans="4:41" ht="12.75">
      <c r="D44"/>
      <c r="E44"/>
      <c r="F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15"/>
      <c r="AO44" s="110"/>
    </row>
    <row r="45" spans="4:41" ht="12.75">
      <c r="D45"/>
      <c r="E45"/>
      <c r="F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15"/>
      <c r="AO45" s="110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38" ht="12.75">
      <c r="D49"/>
      <c r="E49"/>
      <c r="F49"/>
      <c r="G49"/>
      <c r="H49"/>
      <c r="AL49" s="103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 t="s">
        <v>131</v>
      </c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1:21" ht="12.75">
      <c r="A72" s="44"/>
      <c r="B72" s="18"/>
      <c r="C72" s="18"/>
      <c r="E72" s="33"/>
      <c r="F72" s="35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3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3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3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3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3"/>
      <c r="F121" s="35"/>
      <c r="G121" s="35"/>
      <c r="H121" s="35"/>
      <c r="R121" s="75"/>
      <c r="S121" s="75"/>
      <c r="T121" s="75"/>
      <c r="U121" s="75"/>
    </row>
    <row r="122" spans="1:21" ht="12.75">
      <c r="A122" s="44"/>
      <c r="B122" s="18"/>
      <c r="C122" s="18"/>
      <c r="E122" s="33"/>
      <c r="F122" s="35"/>
      <c r="G122" s="35"/>
      <c r="H122" s="35"/>
      <c r="R122" s="75"/>
      <c r="S122" s="75"/>
      <c r="T122" s="75"/>
      <c r="U122" s="75"/>
    </row>
    <row r="123" spans="1:21" ht="12.75">
      <c r="A123" s="44"/>
      <c r="B123" s="18"/>
      <c r="C123" s="18"/>
      <c r="E123" s="33"/>
      <c r="F123" s="35"/>
      <c r="G123" s="35"/>
      <c r="H123" s="35"/>
      <c r="R123" s="75"/>
      <c r="S123" s="75"/>
      <c r="T123" s="75"/>
      <c r="U123" s="75"/>
    </row>
    <row r="124" spans="1:21" ht="12.75">
      <c r="A124" s="44"/>
      <c r="B124" s="18"/>
      <c r="C124" s="18"/>
      <c r="E124" s="33"/>
      <c r="F124" s="35"/>
      <c r="G124" s="35"/>
      <c r="H124" s="35"/>
      <c r="R124" s="75"/>
      <c r="S124" s="75"/>
      <c r="T124" s="75"/>
      <c r="U124" s="75"/>
    </row>
    <row r="125" spans="1:21" ht="12.75">
      <c r="A125" s="44"/>
      <c r="B125" s="18"/>
      <c r="C125" s="18"/>
      <c r="E125" s="33"/>
      <c r="F125" s="35"/>
      <c r="G125" s="35"/>
      <c r="H125" s="35"/>
      <c r="R125" s="75"/>
      <c r="S125" s="75"/>
      <c r="T125" s="75"/>
      <c r="U125" s="75"/>
    </row>
    <row r="126" spans="1:21" ht="12.75">
      <c r="A126" s="44"/>
      <c r="B126" s="18"/>
      <c r="C126" s="18"/>
      <c r="E126" s="33"/>
      <c r="F126" s="35"/>
      <c r="G126" s="35"/>
      <c r="H126" s="35"/>
      <c r="R126" s="75"/>
      <c r="S126" s="75"/>
      <c r="T126" s="75"/>
      <c r="U126" s="75"/>
    </row>
    <row r="127" spans="1:21" ht="12.75">
      <c r="A127" s="44"/>
      <c r="B127" s="18"/>
      <c r="C127" s="18"/>
      <c r="E127" s="33"/>
      <c r="F127" s="35"/>
      <c r="G127" s="35"/>
      <c r="H127" s="35"/>
      <c r="R127" s="75"/>
      <c r="S127" s="75"/>
      <c r="T127" s="75"/>
      <c r="U127" s="75"/>
    </row>
    <row r="128" spans="1:21" ht="12.75">
      <c r="A128" s="44"/>
      <c r="B128" s="18"/>
      <c r="C128" s="18"/>
      <c r="E128" s="33"/>
      <c r="F128" s="35"/>
      <c r="G128" s="35"/>
      <c r="H128" s="35"/>
      <c r="R128" s="75"/>
      <c r="S128" s="75"/>
      <c r="T128" s="75"/>
      <c r="U128" s="75"/>
    </row>
    <row r="129" spans="1:21" ht="12.75">
      <c r="A129" s="44"/>
      <c r="B129" s="18"/>
      <c r="C129" s="18"/>
      <c r="E129" s="33"/>
      <c r="F129" s="35"/>
      <c r="G129" s="35"/>
      <c r="H129" s="35"/>
      <c r="R129" s="75"/>
      <c r="S129" s="75"/>
      <c r="T129" s="75"/>
      <c r="U129" s="75"/>
    </row>
    <row r="130" spans="1:21" ht="12.75">
      <c r="A130" s="44"/>
      <c r="B130" s="18"/>
      <c r="C130" s="18"/>
      <c r="E130" s="33"/>
      <c r="F130" s="35"/>
      <c r="G130" s="35"/>
      <c r="H130" s="35"/>
      <c r="R130" s="75"/>
      <c r="S130" s="75"/>
      <c r="T130" s="75"/>
      <c r="U130" s="75"/>
    </row>
    <row r="131" spans="1:21" ht="12.75">
      <c r="A131" s="44"/>
      <c r="B131" s="18"/>
      <c r="C131" s="18"/>
      <c r="E131" s="33"/>
      <c r="F131" s="35"/>
      <c r="G131" s="35"/>
      <c r="H131" s="35"/>
      <c r="R131" s="75"/>
      <c r="S131" s="75"/>
      <c r="T131" s="75"/>
      <c r="U131" s="75"/>
    </row>
    <row r="132" spans="1:21" ht="12.75">
      <c r="A132" s="44"/>
      <c r="B132" s="18"/>
      <c r="C132" s="18"/>
      <c r="E132" s="33"/>
      <c r="F132" s="35"/>
      <c r="G132" s="35"/>
      <c r="H132" s="35"/>
      <c r="R132" s="75"/>
      <c r="S132" s="75"/>
      <c r="T132" s="75"/>
      <c r="U132" s="75"/>
    </row>
    <row r="133" spans="1:21" ht="12.75">
      <c r="A133" s="44"/>
      <c r="B133" s="18"/>
      <c r="C133" s="18"/>
      <c r="E133" s="33"/>
      <c r="F133" s="35"/>
      <c r="G133" s="35"/>
      <c r="H133" s="35"/>
      <c r="R133" s="75"/>
      <c r="S133" s="75"/>
      <c r="T133" s="75"/>
      <c r="U133" s="75"/>
    </row>
    <row r="134" spans="1:21" ht="12.75">
      <c r="A134" s="44"/>
      <c r="B134" s="18"/>
      <c r="C134" s="18"/>
      <c r="E134" s="33"/>
      <c r="F134" s="35"/>
      <c r="G134" s="35"/>
      <c r="H134" s="35"/>
      <c r="R134" s="75"/>
      <c r="S134" s="75"/>
      <c r="T134" s="75"/>
      <c r="U134" s="75"/>
    </row>
    <row r="135" spans="1:21" ht="12.75">
      <c r="A135" s="44"/>
      <c r="B135" s="18"/>
      <c r="C135" s="18"/>
      <c r="E135" s="33"/>
      <c r="F135" s="35"/>
      <c r="G135" s="35"/>
      <c r="H135" s="35"/>
      <c r="R135" s="75"/>
      <c r="S135" s="75"/>
      <c r="T135" s="75"/>
      <c r="U135" s="75"/>
    </row>
    <row r="136" spans="1:21" ht="12.75">
      <c r="A136" s="44"/>
      <c r="B136" s="18"/>
      <c r="C136" s="18"/>
      <c r="E136" s="33"/>
      <c r="F136" s="35"/>
      <c r="G136" s="35"/>
      <c r="H136" s="35"/>
      <c r="R136" s="75"/>
      <c r="S136" s="75"/>
      <c r="T136" s="75"/>
      <c r="U136" s="75"/>
    </row>
    <row r="137" spans="1:21" ht="12.75">
      <c r="A137" s="44"/>
      <c r="B137" s="18"/>
      <c r="C137" s="18"/>
      <c r="E137" s="33"/>
      <c r="F137" s="35"/>
      <c r="G137" s="35"/>
      <c r="H137" s="35"/>
      <c r="R137" s="75"/>
      <c r="S137" s="75"/>
      <c r="T137" s="75"/>
      <c r="U137" s="75"/>
    </row>
    <row r="138" spans="1:21" ht="12.75">
      <c r="A138" s="44"/>
      <c r="B138" s="18"/>
      <c r="C138" s="18"/>
      <c r="E138" s="35"/>
      <c r="F138" s="35"/>
      <c r="G138" s="35"/>
      <c r="H138" s="35"/>
      <c r="R138" s="75"/>
      <c r="S138" s="75"/>
      <c r="T138" s="75"/>
      <c r="U138" s="75"/>
    </row>
    <row r="139" spans="1:21" ht="12.75">
      <c r="A139" s="44"/>
      <c r="B139" s="18"/>
      <c r="C139" s="18"/>
      <c r="E139" s="35"/>
      <c r="F139" s="35"/>
      <c r="G139" s="35"/>
      <c r="H139" s="35"/>
      <c r="R139" s="75"/>
      <c r="S139" s="75"/>
      <c r="T139" s="75"/>
      <c r="U139" s="75"/>
    </row>
    <row r="140" spans="1:21" ht="12.75">
      <c r="A140" s="44"/>
      <c r="B140" s="18"/>
      <c r="C140" s="18"/>
      <c r="E140" s="35"/>
      <c r="F140" s="35"/>
      <c r="G140" s="35"/>
      <c r="H140" s="35"/>
      <c r="R140" s="75"/>
      <c r="S140" s="75"/>
      <c r="T140" s="75"/>
      <c r="U140" s="75"/>
    </row>
    <row r="141" spans="1:21" ht="12.75">
      <c r="A141" s="44"/>
      <c r="B141" s="18"/>
      <c r="C141" s="18"/>
      <c r="E141" s="35"/>
      <c r="F141" s="35"/>
      <c r="G141" s="35"/>
      <c r="H141" s="35"/>
      <c r="R141" s="75"/>
      <c r="S141" s="75"/>
      <c r="T141" s="75"/>
      <c r="U141" s="75"/>
    </row>
    <row r="142" spans="1:21" ht="12.75">
      <c r="A142" s="44"/>
      <c r="B142" s="18"/>
      <c r="C142" s="18"/>
      <c r="E142" s="35"/>
      <c r="F142" s="35"/>
      <c r="G142" s="35"/>
      <c r="H142" s="35"/>
      <c r="R142" s="75"/>
      <c r="S142" s="75"/>
      <c r="T142" s="75"/>
      <c r="U142" s="75"/>
    </row>
    <row r="143" spans="2:3" ht="12.75">
      <c r="B143" s="18"/>
      <c r="C143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fitToWidth="1" horizontalDpi="600" verticalDpi="600" orientation="landscape" paperSize="17" scale="70" r:id="rId2"/>
  <headerFooter alignWithMargins="0">
    <oddHeader>&amp;C&amp;"Arial,Bold"&amp;14Calculation of
Interest on Transmission Enhancement Projects in AEP Zone</oddHeader>
  </headerFooter>
  <rowBreaks count="2" manualBreakCount="2">
    <brk id="34" max="27" man="1"/>
    <brk id="61" max="27" man="1"/>
  </rowBreaks>
  <colBreaks count="1" manualBreakCount="1">
    <brk id="5" max="11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2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5.851562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4.00390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4.00390625" style="0" customWidth="1"/>
    <col min="18" max="18" width="11.28125" style="0" customWidth="1"/>
    <col min="19" max="22" width="11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128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126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Q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 t="shared" si="2"/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8" t="str">
        <f>"Historic Interest Through 6/30/"&amp;C5+1&amp;""</f>
        <v>Historic Interest Through 6/30/2013</v>
      </c>
      <c r="I8" s="138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9"/>
      <c r="I9" s="139"/>
      <c r="J9" s="27"/>
      <c r="K9" s="13"/>
      <c r="L9" s="17"/>
      <c r="M9" s="17"/>
      <c r="N9" s="17"/>
      <c r="O9" s="17"/>
      <c r="P9" s="17"/>
      <c r="Q9" s="17"/>
      <c r="R9" s="17"/>
      <c r="S9" s="140" t="s">
        <v>102</v>
      </c>
      <c r="T9" s="141"/>
      <c r="U9" s="141"/>
      <c r="V9" s="141"/>
      <c r="W9" s="141"/>
      <c r="X9" s="141"/>
      <c r="Y9" s="14"/>
      <c r="Z9" s="138" t="s">
        <v>115</v>
      </c>
      <c r="AB9" s="138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9"/>
      <c r="I10" s="139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Y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 t="shared" si="5"/>
        <v>3Q2013</v>
      </c>
      <c r="Z10" s="138"/>
      <c r="AB10" s="138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129</v>
      </c>
      <c r="C12" s="98"/>
      <c r="E12" s="15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133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>
        <v>2050107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1906118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1978112.5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'[1]APCo WS K TRUE-UP RTEP RR'!$N$89</f>
        <v>2014191.2530076485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36078.75300764851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170842.25</v>
      </c>
      <c r="F20" s="66">
        <f aca="true" t="shared" si="7" ref="F20:F31">+E$17/12</f>
        <v>167849.2710839707</v>
      </c>
      <c r="G20" s="67">
        <f aca="true" t="shared" si="8" ref="G20:G31">+F20-E20</f>
        <v>-2992.9789160293003</v>
      </c>
      <c r="H20" s="64">
        <f>+Z20</f>
        <v>-143.51903499803305</v>
      </c>
      <c r="I20" s="108">
        <f aca="true" t="shared" si="9" ref="I20:I31">+AB20</f>
        <v>-55.489217211034884</v>
      </c>
      <c r="J20" s="34">
        <f>+G20+H20+I20</f>
        <v>-3191.987168238368</v>
      </c>
      <c r="K20" s="12">
        <f aca="true" t="shared" si="10" ref="K20:O31">IF($C20&lt;K$3,K$7,IF($C20&lt;L$3,L$3-$C20,0))</f>
        <v>51</v>
      </c>
      <c r="L20" s="19">
        <f t="shared" si="10"/>
        <v>91</v>
      </c>
      <c r="M20" s="19">
        <f t="shared" si="10"/>
        <v>92</v>
      </c>
      <c r="N20" s="19">
        <f t="shared" si="10"/>
        <v>92</v>
      </c>
      <c r="O20" s="19">
        <f t="shared" si="10"/>
        <v>90</v>
      </c>
      <c r="P20" s="19">
        <f aca="true" t="shared" si="11" ref="P20:P31">IF($C20&lt;P$3,P$7,IF($C20&lt;V$3,V$3-$C20,0))</f>
        <v>91</v>
      </c>
      <c r="Q20" s="124">
        <f aca="true" t="shared" si="12" ref="Q20:Q31">IF($C20&lt;Q$3,Q$7,IF($C20&lt;W$3,W$3-$C20,0))</f>
        <v>21</v>
      </c>
      <c r="R20" s="19"/>
      <c r="S20" s="73">
        <f aca="true" t="shared" si="13" ref="S20:S32">+$G20*(K20*K$6)</f>
        <v>-13.591404255667301</v>
      </c>
      <c r="T20" s="74">
        <f>($G20+SUM($S20:S20))*(L20*L$6)</f>
        <v>-24.361456773267925</v>
      </c>
      <c r="U20" s="74">
        <f>($G20+SUM($S20:T20))*(M20*M$6)</f>
        <v>-24.828728803846914</v>
      </c>
      <c r="V20" s="74">
        <f>($G20+SUM($S20:U20))*(N20*N$6)</f>
        <v>-25.032120308294864</v>
      </c>
      <c r="W20" s="74">
        <f>($G20+SUM($S20:V20))*(O20*O$6)</f>
        <v>-24.68854364807768</v>
      </c>
      <c r="X20" s="74">
        <f>($G20+SUM($S20:W20))*(P20*P$6)</f>
        <v>-25.16290564311803</v>
      </c>
      <c r="Y20" s="74">
        <f>($G20+SUM($S20:X20))*(Q20*Q$6)</f>
        <v>-5.853875565760337</v>
      </c>
      <c r="Z20" s="73">
        <f>SUM(S20:Y20)</f>
        <v>-143.51903499803305</v>
      </c>
      <c r="AA20" s="109"/>
      <c r="AB20" s="73">
        <f aca="true" t="shared" si="14" ref="AB20:AB31">-PMT(Q$5/12,12,G20+H20)*12-SUM(G20:H20)</f>
        <v>-55.489217211034884</v>
      </c>
      <c r="AC20" s="112"/>
      <c r="AE20" s="82"/>
      <c r="AF20" s="113"/>
      <c r="AG20" s="114"/>
      <c r="AL20" s="113"/>
      <c r="AM20" s="113"/>
      <c r="AN20" s="131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170842.25</v>
      </c>
      <c r="F21" s="66">
        <f t="shared" si="7"/>
        <v>167849.2710839707</v>
      </c>
      <c r="G21" s="67">
        <f t="shared" si="8"/>
        <v>-2992.9789160293003</v>
      </c>
      <c r="H21" s="64">
        <f aca="true" t="shared" si="15" ref="H21:H31">+Z21</f>
        <v>-133.78851968253127</v>
      </c>
      <c r="I21" s="64">
        <f t="shared" si="9"/>
        <v>-55.31707022214823</v>
      </c>
      <c r="J21" s="34">
        <f aca="true" t="shared" si="16" ref="J21:J31">+G21+H21+I21</f>
        <v>-3182.08450593398</v>
      </c>
      <c r="K21" s="12">
        <f t="shared" si="10"/>
        <v>16</v>
      </c>
      <c r="L21" s="19">
        <f t="shared" si="10"/>
        <v>91</v>
      </c>
      <c r="M21" s="19">
        <f t="shared" si="10"/>
        <v>92</v>
      </c>
      <c r="N21" s="19">
        <f t="shared" si="10"/>
        <v>92</v>
      </c>
      <c r="O21" s="19">
        <f t="shared" si="10"/>
        <v>90</v>
      </c>
      <c r="P21" s="19">
        <f t="shared" si="11"/>
        <v>91</v>
      </c>
      <c r="Q21" s="124">
        <f t="shared" si="12"/>
        <v>21</v>
      </c>
      <c r="R21" s="19"/>
      <c r="S21" s="73">
        <f t="shared" si="13"/>
        <v>-4.263969962562291</v>
      </c>
      <c r="T21" s="74">
        <f>($G21+SUM($S21:S21))*(L21*L$6)</f>
        <v>-24.285879000879273</v>
      </c>
      <c r="U21" s="74">
        <f>($G21+SUM($S21:T21))*(M21*M$6)</f>
        <v>-24.75170138994054</v>
      </c>
      <c r="V21" s="74">
        <f>($G21+SUM($S21:U21))*(N21*N$6)</f>
        <v>-24.95446190269649</v>
      </c>
      <c r="W21" s="74">
        <f>($G21+SUM($S21:V21))*(O21*O$6)</f>
        <v>-24.611951137629404</v>
      </c>
      <c r="X21" s="74">
        <f>($G21+SUM($S21:W21))*(P21*P$6)</f>
        <v>-25.08484149559876</v>
      </c>
      <c r="Y21" s="74">
        <f>($G21+SUM($S21:X21))*(Q21*Q$6)</f>
        <v>-5.8357147932245175</v>
      </c>
      <c r="Z21" s="73">
        <f aca="true" t="shared" si="17" ref="Z21:Z31">SUM(S21:Y21)</f>
        <v>-133.78851968253127</v>
      </c>
      <c r="AA21" s="109"/>
      <c r="AB21" s="73">
        <f t="shared" si="14"/>
        <v>-55.31707022214823</v>
      </c>
      <c r="AC21" s="74"/>
      <c r="AE21" s="82"/>
      <c r="AF21" s="113"/>
      <c r="AG21" s="114"/>
      <c r="AL21" s="113"/>
      <c r="AM21" s="113"/>
      <c r="AN21" s="131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170842.25</v>
      </c>
      <c r="F22" s="66">
        <f t="shared" si="7"/>
        <v>167849.2710839707</v>
      </c>
      <c r="G22" s="67">
        <f t="shared" si="8"/>
        <v>-2992.9789160293003</v>
      </c>
      <c r="H22" s="64">
        <f t="shared" si="15"/>
        <v>-126.03092232731204</v>
      </c>
      <c r="I22" s="64">
        <f t="shared" si="9"/>
        <v>-55.17982702562813</v>
      </c>
      <c r="J22" s="34">
        <f t="shared" si="16"/>
        <v>-3174.1896653822405</v>
      </c>
      <c r="K22" s="12">
        <f t="shared" si="10"/>
        <v>0</v>
      </c>
      <c r="L22" s="19">
        <f t="shared" si="10"/>
        <v>79</v>
      </c>
      <c r="M22" s="19">
        <f t="shared" si="10"/>
        <v>92</v>
      </c>
      <c r="N22" s="19">
        <f t="shared" si="10"/>
        <v>92</v>
      </c>
      <c r="O22" s="19">
        <f t="shared" si="10"/>
        <v>90</v>
      </c>
      <c r="P22" s="19">
        <f t="shared" si="11"/>
        <v>91</v>
      </c>
      <c r="Q22" s="124">
        <f t="shared" si="12"/>
        <v>21</v>
      </c>
      <c r="R22" s="19"/>
      <c r="S22" s="73">
        <f t="shared" si="13"/>
        <v>0</v>
      </c>
      <c r="T22" s="74">
        <f>($G22+SUM($S22:S22))*(L22*L$6)</f>
        <v>-21.05335169015131</v>
      </c>
      <c r="U22" s="74">
        <f>($G22+SUM($S22:T22))*(M22*M$6)</f>
        <v>-24.69029172734564</v>
      </c>
      <c r="V22" s="74">
        <f>($G22+SUM($S22:U22))*(N22*N$6)</f>
        <v>-24.89254918560527</v>
      </c>
      <c r="W22" s="74">
        <f>($G22+SUM($S22:V22))*(O22*O$6)</f>
        <v>-24.550888199314457</v>
      </c>
      <c r="X22" s="74">
        <f>($G22+SUM($S22:W22))*(P22*P$6)</f>
        <v>-25.022605303095354</v>
      </c>
      <c r="Y22" s="74">
        <f>($G22+SUM($S22:X22))*(Q22*Q$6)</f>
        <v>-5.821236221800024</v>
      </c>
      <c r="Z22" s="73">
        <f t="shared" si="17"/>
        <v>-126.03092232731204</v>
      </c>
      <c r="AA22" s="109"/>
      <c r="AB22" s="73">
        <f t="shared" si="14"/>
        <v>-55.17982702562813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31"/>
      <c r="AO22" s="110"/>
    </row>
    <row r="23" spans="1:41" ht="12.75">
      <c r="A23" s="18">
        <f aca="true" t="shared" si="18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170842.25</v>
      </c>
      <c r="F23" s="66">
        <f t="shared" si="7"/>
        <v>167849.2710839707</v>
      </c>
      <c r="G23" s="67">
        <f t="shared" si="8"/>
        <v>-2992.9789160293003</v>
      </c>
      <c r="H23" s="64">
        <f t="shared" si="15"/>
        <v>-118.30907816833576</v>
      </c>
      <c r="I23" s="64">
        <f t="shared" si="9"/>
        <v>-55.04321635522501</v>
      </c>
      <c r="J23" s="34">
        <f t="shared" si="16"/>
        <v>-3166.331210552861</v>
      </c>
      <c r="K23" s="12">
        <f t="shared" si="10"/>
        <v>0</v>
      </c>
      <c r="L23" s="19">
        <f t="shared" si="10"/>
        <v>51</v>
      </c>
      <c r="M23" s="19">
        <f t="shared" si="10"/>
        <v>92</v>
      </c>
      <c r="N23" s="19">
        <f t="shared" si="10"/>
        <v>92</v>
      </c>
      <c r="O23" s="19">
        <f t="shared" si="10"/>
        <v>90</v>
      </c>
      <c r="P23" s="19">
        <f t="shared" si="11"/>
        <v>91</v>
      </c>
      <c r="Q23" s="124">
        <f t="shared" si="12"/>
        <v>21</v>
      </c>
      <c r="R23" s="19"/>
      <c r="S23" s="73">
        <f t="shared" si="13"/>
        <v>0</v>
      </c>
      <c r="T23" s="74">
        <f>($G23+SUM($S23:S23))*(L23*L$6)</f>
        <v>-13.591404255667301</v>
      </c>
      <c r="U23" s="74">
        <f>($G23+SUM($S23:T23))*(M23*M$6)</f>
        <v>-24.62916508945768</v>
      </c>
      <c r="V23" s="74">
        <f>($G23+SUM($S23:U23))*(N23*N$6)</f>
        <v>-24.830921811697344</v>
      </c>
      <c r="W23" s="74">
        <f>($G23+SUM($S23:V23))*(O23*O$6)</f>
        <v>-24.490106687724406</v>
      </c>
      <c r="X23" s="74">
        <f>($G23+SUM($S23:W23))*(P23*P$6)</f>
        <v>-24.960655944607954</v>
      </c>
      <c r="Y23" s="74">
        <f>($G23+SUM($S23:X23))*(Q23*Q$6)</f>
        <v>-5.806824379181082</v>
      </c>
      <c r="Z23" s="73">
        <f t="shared" si="17"/>
        <v>-118.30907816833576</v>
      </c>
      <c r="AA23" s="109"/>
      <c r="AB23" s="73">
        <f t="shared" si="14"/>
        <v>-55.04321635522501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31"/>
      <c r="AO23" s="110"/>
    </row>
    <row r="24" spans="1:41" ht="12" customHeight="1">
      <c r="A24" s="18">
        <f t="shared" si="18"/>
        <v>41030</v>
      </c>
      <c r="B24" s="97">
        <v>41067</v>
      </c>
      <c r="C24" s="97">
        <v>41075</v>
      </c>
      <c r="D24" s="32">
        <v>12</v>
      </c>
      <c r="E24" s="65">
        <f t="shared" si="6"/>
        <v>170842.25</v>
      </c>
      <c r="F24" s="66">
        <f t="shared" si="7"/>
        <v>167849.2710839707</v>
      </c>
      <c r="G24" s="67">
        <f t="shared" si="8"/>
        <v>-2992.9789160293003</v>
      </c>
      <c r="H24" s="64">
        <f t="shared" si="15"/>
        <v>-108.65677296961539</v>
      </c>
      <c r="I24" s="64">
        <f t="shared" si="9"/>
        <v>-54.87245301722123</v>
      </c>
      <c r="J24" s="34">
        <f t="shared" si="16"/>
        <v>-3156.508142016137</v>
      </c>
      <c r="K24" s="12">
        <f t="shared" si="10"/>
        <v>0</v>
      </c>
      <c r="L24" s="19">
        <f t="shared" si="10"/>
        <v>16</v>
      </c>
      <c r="M24" s="19">
        <f t="shared" si="10"/>
        <v>92</v>
      </c>
      <c r="N24" s="19">
        <f t="shared" si="10"/>
        <v>92</v>
      </c>
      <c r="O24" s="19">
        <f t="shared" si="10"/>
        <v>90</v>
      </c>
      <c r="P24" s="19">
        <f t="shared" si="11"/>
        <v>91</v>
      </c>
      <c r="Q24" s="124">
        <f t="shared" si="12"/>
        <v>21</v>
      </c>
      <c r="R24" s="19"/>
      <c r="S24" s="73">
        <f t="shared" si="13"/>
        <v>0</v>
      </c>
      <c r="T24" s="74">
        <f>($G24+SUM($S24:S24))*(L24*L$6)</f>
        <v>-4.263969962562291</v>
      </c>
      <c r="U24" s="74">
        <f>($G24+SUM($S24:T24))*(M24*M$6)</f>
        <v>-24.55275679209772</v>
      </c>
      <c r="V24" s="74">
        <f>($G24+SUM($S24:U24))*(N24*N$6)</f>
        <v>-24.753887594312438</v>
      </c>
      <c r="W24" s="74">
        <f>($G24+SUM($S24:V24))*(O24*O$6)</f>
        <v>-24.414129798236843</v>
      </c>
      <c r="X24" s="74">
        <f>($G24+SUM($S24:W24))*(P24*P$6)</f>
        <v>-24.883219246498705</v>
      </c>
      <c r="Y24" s="74">
        <f>($G24+SUM($S24:X24))*(Q24*Q$6)</f>
        <v>-5.788809575907405</v>
      </c>
      <c r="Z24" s="73">
        <f t="shared" si="17"/>
        <v>-108.65677296961539</v>
      </c>
      <c r="AA24" s="109"/>
      <c r="AB24" s="73">
        <f t="shared" si="14"/>
        <v>-54.87245301722123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31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170842.25</v>
      </c>
      <c r="F25" s="66">
        <f t="shared" si="7"/>
        <v>167849.2710839707</v>
      </c>
      <c r="G25" s="67">
        <f t="shared" si="8"/>
        <v>-2992.9789160293003</v>
      </c>
      <c r="H25" s="64">
        <f t="shared" si="15"/>
        <v>-100.96181810580863</v>
      </c>
      <c r="I25" s="64">
        <f t="shared" si="9"/>
        <v>-54.736318057615335</v>
      </c>
      <c r="J25" s="34">
        <f t="shared" si="16"/>
        <v>-3148.677052192724</v>
      </c>
      <c r="K25" s="12">
        <f t="shared" si="10"/>
        <v>0</v>
      </c>
      <c r="L25" s="19">
        <f t="shared" si="10"/>
        <v>0</v>
      </c>
      <c r="M25" s="19">
        <f t="shared" si="10"/>
        <v>80</v>
      </c>
      <c r="N25" s="19">
        <f t="shared" si="10"/>
        <v>92</v>
      </c>
      <c r="O25" s="19">
        <f t="shared" si="10"/>
        <v>90</v>
      </c>
      <c r="P25" s="19">
        <f t="shared" si="11"/>
        <v>91</v>
      </c>
      <c r="Q25" s="124">
        <f t="shared" si="12"/>
        <v>21</v>
      </c>
      <c r="R25" s="19"/>
      <c r="S25" s="73">
        <f t="shared" si="13"/>
        <v>0</v>
      </c>
      <c r="T25" s="74">
        <f>($G25+SUM($S25:S25))*(L25*L$6)</f>
        <v>0</v>
      </c>
      <c r="U25" s="74">
        <f>($G25+SUM($S25:T25))*(M25*M$6)</f>
        <v>-21.319849812811455</v>
      </c>
      <c r="V25" s="74">
        <f>($G25+SUM($S25:U25))*(N25*N$6)</f>
        <v>-24.692474821555926</v>
      </c>
      <c r="W25" s="74">
        <f>($G25+SUM($S25:V25))*(O25*O$6)</f>
        <v>-24.35355994230473</v>
      </c>
      <c r="X25" s="74">
        <f>($G25+SUM($S25:W25))*(P25*P$6)</f>
        <v>-24.82148561038949</v>
      </c>
      <c r="Y25" s="74">
        <f>($G25+SUM($S25:X25))*(Q25*Q$6)</f>
        <v>-5.774447918747032</v>
      </c>
      <c r="Z25" s="73">
        <f t="shared" si="17"/>
        <v>-100.96181810580863</v>
      </c>
      <c r="AA25" s="109"/>
      <c r="AB25" s="73">
        <f t="shared" si="14"/>
        <v>-54.736318057615335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31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9" ref="E26:E31">$E$15/12</f>
        <v>158843.16666666666</v>
      </c>
      <c r="F26" s="66">
        <f t="shared" si="7"/>
        <v>167849.2710839707</v>
      </c>
      <c r="G26" s="67">
        <f t="shared" si="8"/>
        <v>9006.104417304043</v>
      </c>
      <c r="H26" s="64">
        <f t="shared" si="15"/>
        <v>280.7550681134383</v>
      </c>
      <c r="I26" s="64">
        <f t="shared" si="9"/>
        <v>164.29807104637257</v>
      </c>
      <c r="J26" s="34">
        <f t="shared" si="16"/>
        <v>9451.157556463853</v>
      </c>
      <c r="K26" s="12">
        <f t="shared" si="10"/>
        <v>0</v>
      </c>
      <c r="L26" s="19">
        <f t="shared" si="10"/>
        <v>0</v>
      </c>
      <c r="M26" s="19">
        <f t="shared" si="10"/>
        <v>52</v>
      </c>
      <c r="N26" s="19">
        <f t="shared" si="10"/>
        <v>92</v>
      </c>
      <c r="O26" s="19">
        <f t="shared" si="10"/>
        <v>90</v>
      </c>
      <c r="P26" s="19">
        <f t="shared" si="11"/>
        <v>91</v>
      </c>
      <c r="Q26" s="124">
        <f t="shared" si="12"/>
        <v>21</v>
      </c>
      <c r="R26" s="19"/>
      <c r="S26" s="73">
        <f t="shared" si="13"/>
        <v>0</v>
      </c>
      <c r="T26" s="74">
        <f>($G26+SUM($S26:S26))*(L26*L$6)</f>
        <v>0</v>
      </c>
      <c r="U26" s="74">
        <f>($G26+SUM($S26:T26))*(M26*M$6)</f>
        <v>41.69949716505159</v>
      </c>
      <c r="V26" s="74">
        <f>($G26+SUM($S26:U26))*(N26*N$6)</f>
        <v>74.1176265870208</v>
      </c>
      <c r="W26" s="74">
        <f>($G26+SUM($S26:V26))*(O26*O$6)</f>
        <v>73.10033015777846</v>
      </c>
      <c r="X26" s="74">
        <f>($G26+SUM($S26:W26))*(P26*P$6)</f>
        <v>74.5048689975756</v>
      </c>
      <c r="Y26" s="74">
        <f>($G26+SUM($S26:X26))*(Q26*Q$6)</f>
        <v>17.332745206011854</v>
      </c>
      <c r="Z26" s="73">
        <f t="shared" si="17"/>
        <v>280.7550681134383</v>
      </c>
      <c r="AA26" s="109"/>
      <c r="AB26" s="73">
        <f t="shared" si="14"/>
        <v>164.29807104637257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31"/>
      <c r="AO26" s="110"/>
    </row>
    <row r="27" spans="1:41" ht="12.75">
      <c r="A27" s="18">
        <f t="shared" si="18"/>
        <v>41122</v>
      </c>
      <c r="B27" s="97">
        <v>41162</v>
      </c>
      <c r="C27" s="97">
        <v>41166</v>
      </c>
      <c r="D27" s="32">
        <v>12</v>
      </c>
      <c r="E27" s="65">
        <f t="shared" si="19"/>
        <v>158843.16666666666</v>
      </c>
      <c r="F27" s="66">
        <f t="shared" si="7"/>
        <v>167849.2710839707</v>
      </c>
      <c r="G27" s="67">
        <f t="shared" si="8"/>
        <v>9006.104417304043</v>
      </c>
      <c r="H27" s="64">
        <f t="shared" si="15"/>
        <v>251.94653048039024</v>
      </c>
      <c r="I27" s="64">
        <f t="shared" si="9"/>
        <v>163.78840605464757</v>
      </c>
      <c r="J27" s="34">
        <f t="shared" si="16"/>
        <v>9421.839353839081</v>
      </c>
      <c r="K27" s="12">
        <f t="shared" si="10"/>
        <v>0</v>
      </c>
      <c r="L27" s="19">
        <f t="shared" si="10"/>
        <v>0</v>
      </c>
      <c r="M27" s="19">
        <f t="shared" si="10"/>
        <v>17</v>
      </c>
      <c r="N27" s="19">
        <f t="shared" si="10"/>
        <v>92</v>
      </c>
      <c r="O27" s="19">
        <f t="shared" si="10"/>
        <v>90</v>
      </c>
      <c r="P27" s="19">
        <f t="shared" si="11"/>
        <v>91</v>
      </c>
      <c r="Q27" s="124">
        <f t="shared" si="12"/>
        <v>21</v>
      </c>
      <c r="R27" s="19"/>
      <c r="S27" s="73">
        <f t="shared" si="13"/>
        <v>0</v>
      </c>
      <c r="T27" s="74">
        <f>($G27+SUM($S27:S27))*(L27*L$6)</f>
        <v>0</v>
      </c>
      <c r="U27" s="74">
        <f>($G27+SUM($S27:T27))*(M27*M$6)</f>
        <v>13.632527919343792</v>
      </c>
      <c r="V27" s="74">
        <f>($G27+SUM($S27:U27))*(N27*N$6)</f>
        <v>73.88770812662445</v>
      </c>
      <c r="W27" s="74">
        <f>($G27+SUM($S27:V27))*(O27*O$6)</f>
        <v>72.8735674275309</v>
      </c>
      <c r="X27" s="74">
        <f>($G27+SUM($S27:W27))*(P27*P$6)</f>
        <v>74.27374928205364</v>
      </c>
      <c r="Y27" s="74">
        <f>($G27+SUM($S27:X27))*(Q27*Q$6)</f>
        <v>17.278977724837457</v>
      </c>
      <c r="Z27" s="73">
        <f t="shared" si="17"/>
        <v>251.94653048039024</v>
      </c>
      <c r="AA27" s="109"/>
      <c r="AB27" s="73">
        <f t="shared" si="14"/>
        <v>163.78840605464757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31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9"/>
        <v>158843.16666666666</v>
      </c>
      <c r="F28" s="66">
        <f t="shared" si="7"/>
        <v>167849.2710839707</v>
      </c>
      <c r="G28" s="67">
        <f t="shared" si="8"/>
        <v>9006.104417304043</v>
      </c>
      <c r="H28" s="64">
        <f t="shared" si="15"/>
        <v>228.97326703164444</v>
      </c>
      <c r="I28" s="64">
        <f t="shared" si="9"/>
        <v>163.38197556259547</v>
      </c>
      <c r="J28" s="34">
        <f t="shared" si="16"/>
        <v>9398.459659898283</v>
      </c>
      <c r="K28" s="12">
        <f t="shared" si="10"/>
        <v>0</v>
      </c>
      <c r="L28" s="19">
        <f t="shared" si="10"/>
        <v>0</v>
      </c>
      <c r="M28" s="19">
        <f t="shared" si="10"/>
        <v>0</v>
      </c>
      <c r="N28" s="19">
        <f t="shared" si="10"/>
        <v>81</v>
      </c>
      <c r="O28" s="19">
        <f t="shared" si="10"/>
        <v>90</v>
      </c>
      <c r="P28" s="19">
        <f t="shared" si="11"/>
        <v>91</v>
      </c>
      <c r="Q28" s="124">
        <f t="shared" si="12"/>
        <v>21</v>
      </c>
      <c r="R28" s="19"/>
      <c r="S28" s="73">
        <f t="shared" si="13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64.95498596863806</v>
      </c>
      <c r="W28" s="74">
        <f>($G28+SUM($S28:V28))*(O28*O$6)</f>
        <v>72.6927363138975</v>
      </c>
      <c r="X28" s="74">
        <f>($G28+SUM($S28:W28))*(P28*P$6)</f>
        <v>74.08944370637619</v>
      </c>
      <c r="Y28" s="74">
        <f>($G28+SUM($S28:X28))*(Q28*Q$6)</f>
        <v>17.236101042732713</v>
      </c>
      <c r="Z28" s="73">
        <f t="shared" si="17"/>
        <v>228.97326703164444</v>
      </c>
      <c r="AA28" s="109"/>
      <c r="AB28" s="73">
        <f t="shared" si="14"/>
        <v>163.38197556259547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31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9"/>
        <v>158843.16666666666</v>
      </c>
      <c r="F29" s="66">
        <f t="shared" si="7"/>
        <v>167849.2710839707</v>
      </c>
      <c r="G29" s="67">
        <f t="shared" si="8"/>
        <v>9006.104417304043</v>
      </c>
      <c r="H29" s="64">
        <f t="shared" si="15"/>
        <v>200.39880512761843</v>
      </c>
      <c r="I29" s="64">
        <f t="shared" si="9"/>
        <v>162.8764517114596</v>
      </c>
      <c r="J29" s="34">
        <f t="shared" si="16"/>
        <v>9369.379674143122</v>
      </c>
      <c r="K29" s="12">
        <f t="shared" si="10"/>
        <v>0</v>
      </c>
      <c r="L29" s="19">
        <f t="shared" si="10"/>
        <v>0</v>
      </c>
      <c r="M29" s="19">
        <f t="shared" si="10"/>
        <v>0</v>
      </c>
      <c r="N29" s="19">
        <f t="shared" si="10"/>
        <v>46</v>
      </c>
      <c r="O29" s="19">
        <f t="shared" si="10"/>
        <v>90</v>
      </c>
      <c r="P29" s="19">
        <f t="shared" si="11"/>
        <v>91</v>
      </c>
      <c r="Q29" s="124">
        <f t="shared" si="12"/>
        <v>21</v>
      </c>
      <c r="R29" s="19"/>
      <c r="S29" s="73">
        <f t="shared" si="13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36.88801672293025</v>
      </c>
      <c r="W29" s="74">
        <f>($G29+SUM($S29:V29))*(O29*O$6)</f>
        <v>72.46781608090109</v>
      </c>
      <c r="X29" s="74">
        <f>($G29+SUM($S29:W29))*(P29*P$6)</f>
        <v>73.8602018895727</v>
      </c>
      <c r="Y29" s="74">
        <f>($G29+SUM($S29:X29))*(Q29*Q$6)</f>
        <v>17.182770434214397</v>
      </c>
      <c r="Z29" s="73">
        <f t="shared" si="17"/>
        <v>200.39880512761843</v>
      </c>
      <c r="AA29" s="109"/>
      <c r="AB29" s="73">
        <f t="shared" si="14"/>
        <v>162.8764517114596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31"/>
      <c r="AO29" s="110"/>
    </row>
    <row r="30" spans="1:41" ht="12.75">
      <c r="A30" s="18">
        <f t="shared" si="18"/>
        <v>41214</v>
      </c>
      <c r="B30" s="97">
        <v>41250</v>
      </c>
      <c r="C30" s="97">
        <v>41257</v>
      </c>
      <c r="D30" s="32">
        <v>12</v>
      </c>
      <c r="E30" s="65">
        <f t="shared" si="19"/>
        <v>158843.16666666666</v>
      </c>
      <c r="F30" s="66">
        <f t="shared" si="7"/>
        <v>167849.2710839707</v>
      </c>
      <c r="G30" s="67">
        <f t="shared" si="8"/>
        <v>9006.104417304043</v>
      </c>
      <c r="H30" s="64">
        <f t="shared" si="15"/>
        <v>177.53923560439765</v>
      </c>
      <c r="I30" s="64">
        <f t="shared" si="9"/>
        <v>162.47203263055235</v>
      </c>
      <c r="J30" s="34">
        <f t="shared" si="16"/>
        <v>9346.115685538993</v>
      </c>
      <c r="K30" s="12">
        <f t="shared" si="10"/>
        <v>0</v>
      </c>
      <c r="L30" s="19">
        <f t="shared" si="10"/>
        <v>0</v>
      </c>
      <c r="M30" s="19">
        <f t="shared" si="10"/>
        <v>0</v>
      </c>
      <c r="N30" s="19">
        <f t="shared" si="10"/>
        <v>18</v>
      </c>
      <c r="O30" s="19">
        <f t="shared" si="10"/>
        <v>90</v>
      </c>
      <c r="P30" s="19">
        <f t="shared" si="11"/>
        <v>91</v>
      </c>
      <c r="Q30" s="124">
        <f t="shared" si="12"/>
        <v>21</v>
      </c>
      <c r="R30" s="19"/>
      <c r="S30" s="73">
        <f t="shared" si="13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14.434441326364013</v>
      </c>
      <c r="W30" s="74">
        <f>($G30+SUM($S30:V30))*(O30*O$6)</f>
        <v>72.28787989450394</v>
      </c>
      <c r="X30" s="74">
        <f>($G30+SUM($S30:W30))*(P30*P$6)</f>
        <v>73.67680843612993</v>
      </c>
      <c r="Y30" s="74">
        <f>($G30+SUM($S30:X30))*(Q30*Q$6)</f>
        <v>17.14010594739975</v>
      </c>
      <c r="Z30" s="73">
        <f t="shared" si="17"/>
        <v>177.53923560439765</v>
      </c>
      <c r="AA30" s="109"/>
      <c r="AB30" s="73">
        <f t="shared" si="14"/>
        <v>162.47203263055235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31"/>
      <c r="AO30" s="110"/>
    </row>
    <row r="31" spans="1:41" ht="13.5" thickBot="1">
      <c r="A31" s="18">
        <f t="shared" si="18"/>
        <v>41244</v>
      </c>
      <c r="B31" s="97">
        <v>41282</v>
      </c>
      <c r="C31" s="97">
        <v>41285</v>
      </c>
      <c r="D31" s="32">
        <v>12</v>
      </c>
      <c r="E31" s="91">
        <f t="shared" si="19"/>
        <v>158843.16666666666</v>
      </c>
      <c r="F31" s="92">
        <f t="shared" si="7"/>
        <v>167849.2710839707</v>
      </c>
      <c r="G31" s="93">
        <f t="shared" si="8"/>
        <v>9006.104417304043</v>
      </c>
      <c r="H31" s="91">
        <f t="shared" si="15"/>
        <v>154.74457084714757</v>
      </c>
      <c r="I31" s="94">
        <f t="shared" si="9"/>
        <v>162.06876180949257</v>
      </c>
      <c r="J31" s="119">
        <f t="shared" si="16"/>
        <v>9322.917749960683</v>
      </c>
      <c r="K31" s="12">
        <f t="shared" si="10"/>
        <v>0</v>
      </c>
      <c r="L31" s="19">
        <f t="shared" si="10"/>
        <v>0</v>
      </c>
      <c r="M31" s="19">
        <f t="shared" si="10"/>
        <v>0</v>
      </c>
      <c r="N31" s="19">
        <f t="shared" si="10"/>
        <v>0</v>
      </c>
      <c r="O31" s="19">
        <f t="shared" si="10"/>
        <v>80</v>
      </c>
      <c r="P31" s="19">
        <f t="shared" si="11"/>
        <v>91</v>
      </c>
      <c r="Q31" s="124">
        <f t="shared" si="12"/>
        <v>21</v>
      </c>
      <c r="R31" s="19"/>
      <c r="S31" s="73">
        <f t="shared" si="13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64.15307256161783</v>
      </c>
      <c r="X31" s="74">
        <f>($G31+SUM($S31:W31))*(P31*P$6)</f>
        <v>73.49393568843203</v>
      </c>
      <c r="Y31" s="74">
        <f>($G31+SUM($S31:X31))*(Q31*Q$6)</f>
        <v>17.097562597097717</v>
      </c>
      <c r="Z31" s="73">
        <f t="shared" si="17"/>
        <v>154.74457084714757</v>
      </c>
      <c r="AA31" s="109"/>
      <c r="AB31" s="73">
        <f t="shared" si="14"/>
        <v>162.06876180949257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31"/>
      <c r="AO31" s="110"/>
    </row>
    <row r="32" spans="1:38" ht="12.75">
      <c r="A32" s="18"/>
      <c r="B32" s="82"/>
      <c r="C32" s="82"/>
      <c r="D32" s="32"/>
      <c r="E32" s="65">
        <f aca="true" t="shared" si="20" ref="E32:J32">SUM(E20:E31)</f>
        <v>1978112.5000000005</v>
      </c>
      <c r="F32" s="65">
        <f t="shared" si="20"/>
        <v>2014191.2530076487</v>
      </c>
      <c r="G32" s="65">
        <f t="shared" si="20"/>
        <v>36078.753007648455</v>
      </c>
      <c r="H32" s="65">
        <f t="shared" si="20"/>
        <v>563.0913309530005</v>
      </c>
      <c r="I32" s="65">
        <f t="shared" si="20"/>
        <v>648.2475969262473</v>
      </c>
      <c r="J32" s="134">
        <f t="shared" si="20"/>
        <v>37290.0919355277</v>
      </c>
      <c r="K32" s="136"/>
      <c r="L32" s="19"/>
      <c r="M32" s="19"/>
      <c r="N32" s="19"/>
      <c r="O32" s="19"/>
      <c r="P32" s="19"/>
      <c r="Q32" s="19"/>
      <c r="S32" s="137">
        <f t="shared" si="13"/>
        <v>0</v>
      </c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3107.5076612939756</v>
      </c>
      <c r="K33" s="19"/>
      <c r="L33" s="19"/>
      <c r="M33" s="19"/>
      <c r="N33" s="19"/>
      <c r="O33" s="19"/>
      <c r="P33" s="19"/>
      <c r="Q33" s="19"/>
      <c r="AL33" s="103"/>
    </row>
    <row r="34" spans="4:42" ht="21.75" customHeight="1">
      <c r="D34"/>
      <c r="E34" s="135"/>
      <c r="F34" t="s">
        <v>132</v>
      </c>
      <c r="G34"/>
      <c r="H3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2.75">
      <c r="D35"/>
      <c r="E35"/>
      <c r="G35"/>
      <c r="H35"/>
      <c r="AE35" s="82"/>
      <c r="AF35" s="113"/>
      <c r="AG35" s="114"/>
      <c r="AH35" s="16"/>
      <c r="AI35" s="16"/>
      <c r="AJ35" s="16"/>
      <c r="AK35" s="16"/>
      <c r="AL35" s="113"/>
      <c r="AM35" s="113"/>
      <c r="AN35" s="131"/>
      <c r="AO35" s="110"/>
      <c r="AP35" s="16"/>
    </row>
    <row r="36" spans="4:42" ht="12.75">
      <c r="D36"/>
      <c r="E36"/>
      <c r="F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31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31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31"/>
      <c r="AO38" s="110"/>
      <c r="AP38" s="16"/>
    </row>
    <row r="39" spans="4:41" ht="12.75">
      <c r="D39"/>
      <c r="E39"/>
      <c r="F39"/>
      <c r="G39"/>
      <c r="H39"/>
      <c r="AE39" s="82"/>
      <c r="AF39" s="113"/>
      <c r="AG39" s="114"/>
      <c r="AH39" s="16"/>
      <c r="AJ39" s="16"/>
      <c r="AK39" s="16"/>
      <c r="AL39" s="113"/>
      <c r="AM39" s="113"/>
      <c r="AN39" s="131"/>
      <c r="AO39" s="110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31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31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31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31"/>
      <c r="AO43" s="110"/>
    </row>
    <row r="44" spans="4:41" ht="12.75">
      <c r="D44"/>
      <c r="E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31"/>
      <c r="AO44" s="110"/>
    </row>
    <row r="45" spans="4:41" ht="12.75">
      <c r="D45"/>
      <c r="E45"/>
      <c r="F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31"/>
      <c r="AO45" s="110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31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31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31"/>
      <c r="AO48" s="110"/>
    </row>
    <row r="49" spans="4:38" ht="12.75">
      <c r="D49"/>
      <c r="E49"/>
      <c r="F49"/>
      <c r="G49"/>
      <c r="H49"/>
      <c r="AL49" s="103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G61"/>
      <c r="H61"/>
    </row>
    <row r="62" spans="2:8" ht="12.75">
      <c r="B62" s="18"/>
      <c r="C62" s="18"/>
      <c r="E62" s="33"/>
      <c r="F62" t="s">
        <v>130</v>
      </c>
      <c r="G62"/>
      <c r="H62"/>
    </row>
    <row r="63" spans="2:8" ht="12.75">
      <c r="B63" s="18"/>
      <c r="C63" s="18"/>
      <c r="E63" s="33"/>
      <c r="F63" s="35"/>
      <c r="G63"/>
      <c r="H63"/>
    </row>
    <row r="64" spans="2:8" ht="12.75">
      <c r="B64" s="18"/>
      <c r="C64" s="18"/>
      <c r="E64" s="33"/>
      <c r="F64" s="35"/>
      <c r="G64"/>
      <c r="H64"/>
    </row>
    <row r="65" spans="2:8" ht="12.75">
      <c r="B65" s="18"/>
      <c r="C65" s="18"/>
      <c r="E65" s="33"/>
      <c r="F65" s="35"/>
      <c r="G65"/>
      <c r="H65"/>
    </row>
    <row r="66" spans="2:8" ht="12.75">
      <c r="B66" s="18"/>
      <c r="C66" s="18"/>
      <c r="E66" s="33"/>
      <c r="F66" s="35"/>
      <c r="G66"/>
      <c r="H66"/>
    </row>
    <row r="67" spans="2:8" ht="12.75">
      <c r="B67" s="18"/>
      <c r="C67" s="18"/>
      <c r="E67" s="33"/>
      <c r="F67" s="35"/>
      <c r="G67"/>
      <c r="H67"/>
    </row>
    <row r="68" spans="2:8" ht="12.75">
      <c r="B68" s="18"/>
      <c r="C68" s="18"/>
      <c r="E68" s="33"/>
      <c r="F68" s="35"/>
      <c r="G68"/>
      <c r="H68"/>
    </row>
    <row r="69" spans="2:8" ht="12.75">
      <c r="B69" s="18"/>
      <c r="C69" s="18"/>
      <c r="E69" s="33"/>
      <c r="F69" s="35"/>
      <c r="G69"/>
      <c r="H69"/>
    </row>
    <row r="70" spans="2:8" ht="12.75">
      <c r="B70" s="18"/>
      <c r="C70" s="18"/>
      <c r="E70" s="33"/>
      <c r="F70" s="35"/>
      <c r="G70"/>
      <c r="H70"/>
    </row>
    <row r="71" spans="2:8" ht="12.75">
      <c r="B71" s="18"/>
      <c r="C71" s="18"/>
      <c r="E71" s="33"/>
      <c r="F71" s="35"/>
      <c r="G71"/>
      <c r="H71"/>
    </row>
    <row r="72" spans="1:21" ht="12.75">
      <c r="A72" s="44"/>
      <c r="B72" s="18"/>
      <c r="C72" s="18"/>
      <c r="E72" s="33"/>
      <c r="F72" s="35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4:8" ht="12.75">
      <c r="D92"/>
      <c r="E92"/>
      <c r="F92" t="s">
        <v>131</v>
      </c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2:8" ht="12.75">
      <c r="B105" s="18"/>
      <c r="C105" s="18"/>
      <c r="E105" s="33"/>
      <c r="F105" s="35"/>
      <c r="G105"/>
      <c r="H105"/>
    </row>
    <row r="106" spans="2:8" ht="12.75">
      <c r="B106" s="18"/>
      <c r="C106" s="18"/>
      <c r="E106" s="33"/>
      <c r="F106" s="35"/>
      <c r="G106"/>
      <c r="H106"/>
    </row>
    <row r="107" spans="2:8" ht="12.75">
      <c r="B107" s="18"/>
      <c r="C107" s="18"/>
      <c r="E107" s="33"/>
      <c r="F107" s="35"/>
      <c r="G107"/>
      <c r="H107"/>
    </row>
    <row r="108" spans="2:8" ht="12.75">
      <c r="B108" s="18"/>
      <c r="C108" s="18"/>
      <c r="E108" s="33"/>
      <c r="F108" s="35"/>
      <c r="G108"/>
      <c r="H108"/>
    </row>
    <row r="109" spans="2:8" ht="12.75">
      <c r="B109" s="18"/>
      <c r="C109" s="18"/>
      <c r="E109" s="33"/>
      <c r="F109" s="35"/>
      <c r="G109"/>
      <c r="H109"/>
    </row>
    <row r="110" spans="2:8" ht="12.75">
      <c r="B110" s="18"/>
      <c r="C110" s="18"/>
      <c r="E110" s="33"/>
      <c r="F110" s="35"/>
      <c r="G110"/>
      <c r="H110"/>
    </row>
    <row r="111" spans="2:8" ht="12.75">
      <c r="B111" s="18"/>
      <c r="C111" s="18"/>
      <c r="E111" s="33"/>
      <c r="F111" s="35"/>
      <c r="G111"/>
      <c r="H111"/>
    </row>
    <row r="112" spans="2:8" ht="12.75">
      <c r="B112" s="18"/>
      <c r="C112" s="18"/>
      <c r="E112" s="33"/>
      <c r="F112" s="35"/>
      <c r="G112"/>
      <c r="H112"/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</sheetData>
  <sheetProtection/>
  <mergeCells count="5">
    <mergeCell ref="AB9:AB10"/>
    <mergeCell ref="H8:H10"/>
    <mergeCell ref="I8:I10"/>
    <mergeCell ref="S9:X9"/>
    <mergeCell ref="Z9:Z10"/>
  </mergeCells>
  <printOptions horizontalCentered="1" verticalCentered="1"/>
  <pageMargins left="0.5" right="0.5" top="1.81" bottom="1" header="1.04" footer="0.5"/>
  <pageSetup fitToHeight="0" fitToWidth="1" horizontalDpi="600" verticalDpi="600" orientation="landscape" paperSize="17" scale="65" r:id="rId2"/>
  <headerFooter alignWithMargins="0">
    <oddHeader>&amp;C&amp;"Arial,Bold"&amp;14Calculation of
Interest on Transmission Enhancement Projects in AEP Zone</oddHeader>
  </headerFooter>
  <rowBreaks count="3" manualBreakCount="3">
    <brk id="33" max="27" man="1"/>
    <brk id="61" max="27" man="1"/>
    <brk id="91" max="2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5.851562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4.00390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4.00390625" style="0" customWidth="1"/>
    <col min="18" max="18" width="11.28125" style="0" customWidth="1"/>
    <col min="19" max="22" width="11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128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126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Q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 t="shared" si="2"/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8" t="str">
        <f>"Historic Interest Through 6/30/"&amp;C5+1&amp;""</f>
        <v>Historic Interest Through 6/30/2013</v>
      </c>
      <c r="I8" s="138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9"/>
      <c r="I9" s="139"/>
      <c r="J9" s="27"/>
      <c r="K9" s="13"/>
      <c r="L9" s="17"/>
      <c r="M9" s="17"/>
      <c r="N9" s="17"/>
      <c r="O9" s="17"/>
      <c r="P9" s="17"/>
      <c r="Q9" s="17"/>
      <c r="R9" s="17"/>
      <c r="S9" s="140" t="s">
        <v>102</v>
      </c>
      <c r="T9" s="141"/>
      <c r="U9" s="141"/>
      <c r="V9" s="141"/>
      <c r="W9" s="141"/>
      <c r="X9" s="141"/>
      <c r="Y9" s="14"/>
      <c r="Z9" s="138" t="s">
        <v>115</v>
      </c>
      <c r="AB9" s="138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9"/>
      <c r="I10" s="139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Y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 t="shared" si="5"/>
        <v>3Q2013</v>
      </c>
      <c r="Z10" s="138"/>
      <c r="AB10" s="138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129</v>
      </c>
      <c r="C12" s="98"/>
      <c r="E12" s="15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134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0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0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'[1]APCo WS K TRUE-UP RTEP RR'!$N$176</f>
        <v>247688.38890481245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247688.38890481245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20640.699075401037</v>
      </c>
      <c r="G20" s="67">
        <f aca="true" t="shared" si="8" ref="G20:G31">+F20-E20</f>
        <v>20640.699075401037</v>
      </c>
      <c r="H20" s="64">
        <f>+Z20</f>
        <v>989.7608022299044</v>
      </c>
      <c r="I20" s="108">
        <f aca="true" t="shared" si="9" ref="I20:I31">+AB20</f>
        <v>382.6743410214258</v>
      </c>
      <c r="J20" s="34">
        <f>+G20+H20+I20</f>
        <v>22013.134218652365</v>
      </c>
      <c r="K20" s="12">
        <f aca="true" t="shared" si="10" ref="K20:O31">IF($C20&lt;K$3,K$7,IF($C20&lt;L$3,L$3-$C20,0))</f>
        <v>51</v>
      </c>
      <c r="L20" s="19">
        <f t="shared" si="10"/>
        <v>91</v>
      </c>
      <c r="M20" s="19">
        <f t="shared" si="10"/>
        <v>92</v>
      </c>
      <c r="N20" s="19">
        <f t="shared" si="10"/>
        <v>92</v>
      </c>
      <c r="O20" s="19">
        <f t="shared" si="10"/>
        <v>90</v>
      </c>
      <c r="P20" s="19">
        <f aca="true" t="shared" si="11" ref="P20:Q31">IF($C20&lt;P$3,P$7,IF($C20&lt;V$3,V$3-$C20,0))</f>
        <v>91</v>
      </c>
      <c r="Q20" s="124">
        <f t="shared" si="11"/>
        <v>21</v>
      </c>
      <c r="R20" s="19"/>
      <c r="S20" s="73">
        <f aca="true" t="shared" si="12" ref="S20:S31">+$G20*(K20*K$6)</f>
        <v>93.73139374651292</v>
      </c>
      <c r="T20" s="74">
        <f>($G20+SUM($S20:S20))*(L20*L$6)</f>
        <v>168.00569345891472</v>
      </c>
      <c r="U20" s="74">
        <f>($G20+SUM($S20:T20))*(M20*M$6)</f>
        <v>171.22817568820088</v>
      </c>
      <c r="V20" s="74">
        <f>($G20+SUM($S20:U20))*(N20*N$6)</f>
        <v>172.63083937397545</v>
      </c>
      <c r="W20" s="74">
        <f>($G20+SUM($S20:V20))*(O20*O$6)</f>
        <v>170.26140656076925</v>
      </c>
      <c r="X20" s="74">
        <f>($G20+SUM($S20:W20))*(P20*P$6)</f>
        <v>173.53278382974926</v>
      </c>
      <c r="Y20" s="74">
        <f>($G20+SUM($S20:X20))*(Q20*Q$6)</f>
        <v>40.37050957178184</v>
      </c>
      <c r="Z20" s="73">
        <f>SUM(S20:Y20)</f>
        <v>989.7608022299044</v>
      </c>
      <c r="AA20" s="109"/>
      <c r="AB20" s="73">
        <f aca="true" t="shared" si="13" ref="AB20:AB31">-PMT(Q$5/12,12,G20+H20)*12-SUM(G20:H20)</f>
        <v>382.6743410214258</v>
      </c>
      <c r="AC20" s="112"/>
      <c r="AE20" s="82"/>
      <c r="AF20" s="113"/>
      <c r="AG20" s="114"/>
      <c r="AL20" s="113"/>
      <c r="AM20" s="113"/>
      <c r="AN20" s="131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0</v>
      </c>
      <c r="F21" s="66">
        <f t="shared" si="7"/>
        <v>20640.699075401037</v>
      </c>
      <c r="G21" s="67">
        <f t="shared" si="8"/>
        <v>20640.699075401037</v>
      </c>
      <c r="H21" s="64">
        <f aca="true" t="shared" si="14" ref="H21:H31">+Z21</f>
        <v>922.6555388415782</v>
      </c>
      <c r="I21" s="64">
        <f t="shared" si="9"/>
        <v>381.4871511700985</v>
      </c>
      <c r="J21" s="34">
        <f aca="true" t="shared" si="15" ref="J21:J31">+G21+H21+I21</f>
        <v>21944.84176541271</v>
      </c>
      <c r="K21" s="12">
        <f t="shared" si="10"/>
        <v>16</v>
      </c>
      <c r="L21" s="19">
        <f t="shared" si="10"/>
        <v>91</v>
      </c>
      <c r="M21" s="19">
        <f t="shared" si="10"/>
        <v>92</v>
      </c>
      <c r="N21" s="19">
        <f t="shared" si="10"/>
        <v>92</v>
      </c>
      <c r="O21" s="19">
        <f t="shared" si="10"/>
        <v>90</v>
      </c>
      <c r="P21" s="19">
        <f t="shared" si="11"/>
        <v>91</v>
      </c>
      <c r="Q21" s="124">
        <f t="shared" si="11"/>
        <v>21</v>
      </c>
      <c r="R21" s="19"/>
      <c r="S21" s="73">
        <f t="shared" si="12"/>
        <v>29.40592744988641</v>
      </c>
      <c r="T21" s="74">
        <f>($G21+SUM($S21:S21))*(L21*L$6)</f>
        <v>167.48448094775782</v>
      </c>
      <c r="U21" s="74">
        <f>($G21+SUM($S21:T21))*(M21*M$6)</f>
        <v>170.69696590837822</v>
      </c>
      <c r="V21" s="74">
        <f>($G21+SUM($S21:U21))*(N21*N$6)</f>
        <v>172.09527804006603</v>
      </c>
      <c r="W21" s="74">
        <f>($G21+SUM($S21:V21))*(O21*O$6)</f>
        <v>169.73319603742559</v>
      </c>
      <c r="X21" s="74">
        <f>($G21+SUM($S21:W21))*(P21*P$6)</f>
        <v>172.99442434819946</v>
      </c>
      <c r="Y21" s="74">
        <f>($G21+SUM($S21:X21))*(Q21*Q$6)</f>
        <v>40.24526610986466</v>
      </c>
      <c r="Z21" s="73">
        <f aca="true" t="shared" si="16" ref="Z21:Z31">SUM(S21:Y21)</f>
        <v>922.6555388415782</v>
      </c>
      <c r="AA21" s="109"/>
      <c r="AB21" s="73">
        <f t="shared" si="13"/>
        <v>381.4871511700985</v>
      </c>
      <c r="AC21" s="74"/>
      <c r="AE21" s="82"/>
      <c r="AF21" s="113"/>
      <c r="AG21" s="114"/>
      <c r="AL21" s="113"/>
      <c r="AM21" s="113"/>
      <c r="AN21" s="131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0</v>
      </c>
      <c r="F22" s="66">
        <f t="shared" si="7"/>
        <v>20640.699075401037</v>
      </c>
      <c r="G22" s="67">
        <f t="shared" si="8"/>
        <v>20640.699075401037</v>
      </c>
      <c r="H22" s="64">
        <f t="shared" si="14"/>
        <v>869.1562536646426</v>
      </c>
      <c r="I22" s="64">
        <f t="shared" si="9"/>
        <v>380.540670891085</v>
      </c>
      <c r="J22" s="34">
        <f t="shared" si="15"/>
        <v>21890.395999956763</v>
      </c>
      <c r="K22" s="12">
        <f t="shared" si="10"/>
        <v>0</v>
      </c>
      <c r="L22" s="19">
        <f t="shared" si="10"/>
        <v>79</v>
      </c>
      <c r="M22" s="19">
        <f t="shared" si="10"/>
        <v>92</v>
      </c>
      <c r="N22" s="19">
        <f t="shared" si="10"/>
        <v>92</v>
      </c>
      <c r="O22" s="19">
        <f t="shared" si="10"/>
        <v>90</v>
      </c>
      <c r="P22" s="19">
        <f t="shared" si="11"/>
        <v>91</v>
      </c>
      <c r="Q22" s="124">
        <f t="shared" si="11"/>
        <v>21</v>
      </c>
      <c r="R22" s="19"/>
      <c r="S22" s="73">
        <f t="shared" si="12"/>
        <v>0</v>
      </c>
      <c r="T22" s="74">
        <f>($G22+SUM($S22:S22))*(L22*L$6)</f>
        <v>145.19176678381413</v>
      </c>
      <c r="U22" s="74">
        <f>($G22+SUM($S22:T22))*(M22*M$6)</f>
        <v>170.27346196748684</v>
      </c>
      <c r="V22" s="74">
        <f>($G22+SUM($S22:U22))*(N22*N$6)</f>
        <v>171.66830484771367</v>
      </c>
      <c r="W22" s="74">
        <f>($G22+SUM($S22:V22))*(O22*O$6)</f>
        <v>169.31208323650725</v>
      </c>
      <c r="X22" s="74">
        <f>($G22+SUM($S22:W22))*(P22*P$6)</f>
        <v>172.56522034873868</v>
      </c>
      <c r="Y22" s="74">
        <f>($G22+SUM($S22:X22))*(Q22*Q$6)</f>
        <v>40.14541648038209</v>
      </c>
      <c r="Z22" s="73">
        <f t="shared" si="16"/>
        <v>869.1562536646426</v>
      </c>
      <c r="AA22" s="109"/>
      <c r="AB22" s="73">
        <f t="shared" si="13"/>
        <v>380.540670891085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31"/>
      <c r="AO22" s="110"/>
    </row>
    <row r="23" spans="1:41" ht="12.75">
      <c r="A23" s="18">
        <f aca="true" t="shared" si="17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0</v>
      </c>
      <c r="F23" s="66">
        <f t="shared" si="7"/>
        <v>20640.699075401037</v>
      </c>
      <c r="G23" s="67">
        <f t="shared" si="8"/>
        <v>20640.699075401037</v>
      </c>
      <c r="H23" s="64">
        <f t="shared" si="14"/>
        <v>815.9035358660077</v>
      </c>
      <c r="I23" s="64">
        <f t="shared" si="9"/>
        <v>379.5985527481316</v>
      </c>
      <c r="J23" s="34">
        <f t="shared" si="15"/>
        <v>21836.201164015176</v>
      </c>
      <c r="K23" s="12">
        <f t="shared" si="10"/>
        <v>0</v>
      </c>
      <c r="L23" s="19">
        <f t="shared" si="10"/>
        <v>51</v>
      </c>
      <c r="M23" s="19">
        <f t="shared" si="10"/>
        <v>92</v>
      </c>
      <c r="N23" s="19">
        <f t="shared" si="10"/>
        <v>92</v>
      </c>
      <c r="O23" s="19">
        <f t="shared" si="10"/>
        <v>90</v>
      </c>
      <c r="P23" s="19">
        <f t="shared" si="11"/>
        <v>91</v>
      </c>
      <c r="Q23" s="124">
        <f t="shared" si="11"/>
        <v>21</v>
      </c>
      <c r="R23" s="19"/>
      <c r="S23" s="73">
        <f t="shared" si="12"/>
        <v>0</v>
      </c>
      <c r="T23" s="74">
        <f>($G23+SUM($S23:S23))*(L23*L$6)</f>
        <v>93.73139374651292</v>
      </c>
      <c r="U23" s="74">
        <f>($G23+SUM($S23:T23))*(M23*M$6)</f>
        <v>169.85190987055114</v>
      </c>
      <c r="V23" s="74">
        <f>($G23+SUM($S23:U23))*(N23*N$6)</f>
        <v>171.24329948839483</v>
      </c>
      <c r="W23" s="74">
        <f>($G23+SUM($S23:V23))*(O23*O$6)</f>
        <v>168.89291125926437</v>
      </c>
      <c r="X23" s="74">
        <f>($G23+SUM($S23:W23))*(P23*P$6)</f>
        <v>172.13799446364996</v>
      </c>
      <c r="Y23" s="74">
        <f>($G23+SUM($S23:X23))*(Q23*Q$6)</f>
        <v>40.04602703763443</v>
      </c>
      <c r="Z23" s="73">
        <f t="shared" si="16"/>
        <v>815.9035358660077</v>
      </c>
      <c r="AA23" s="109"/>
      <c r="AB23" s="73">
        <f t="shared" si="13"/>
        <v>379.5985527481316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31"/>
      <c r="AO23" s="110"/>
    </row>
    <row r="24" spans="1:41" ht="12" customHeight="1">
      <c r="A24" s="18">
        <f t="shared" si="17"/>
        <v>41030</v>
      </c>
      <c r="B24" s="97">
        <v>41067</v>
      </c>
      <c r="C24" s="97">
        <v>41075</v>
      </c>
      <c r="D24" s="32">
        <v>12</v>
      </c>
      <c r="E24" s="65">
        <f t="shared" si="6"/>
        <v>0</v>
      </c>
      <c r="F24" s="66">
        <f t="shared" si="7"/>
        <v>20640.699075401037</v>
      </c>
      <c r="G24" s="67">
        <f t="shared" si="8"/>
        <v>20640.699075401037</v>
      </c>
      <c r="H24" s="64">
        <f t="shared" si="14"/>
        <v>749.3376386177139</v>
      </c>
      <c r="I24" s="64">
        <f t="shared" si="9"/>
        <v>378.42090506943714</v>
      </c>
      <c r="J24" s="34">
        <f t="shared" si="15"/>
        <v>21768.45761908819</v>
      </c>
      <c r="K24" s="12">
        <f t="shared" si="10"/>
        <v>0</v>
      </c>
      <c r="L24" s="19">
        <f t="shared" si="10"/>
        <v>16</v>
      </c>
      <c r="M24" s="19">
        <f t="shared" si="10"/>
        <v>92</v>
      </c>
      <c r="N24" s="19">
        <f t="shared" si="10"/>
        <v>92</v>
      </c>
      <c r="O24" s="19">
        <f t="shared" si="10"/>
        <v>90</v>
      </c>
      <c r="P24" s="19">
        <f t="shared" si="11"/>
        <v>91</v>
      </c>
      <c r="Q24" s="124">
        <f t="shared" si="11"/>
        <v>21</v>
      </c>
      <c r="R24" s="19"/>
      <c r="S24" s="73">
        <f t="shared" si="12"/>
        <v>0</v>
      </c>
      <c r="T24" s="74">
        <f>($G24+SUM($S24:S24))*(L24*L$6)</f>
        <v>29.40592744988641</v>
      </c>
      <c r="U24" s="74">
        <f>($G24+SUM($S24:T24))*(M24*M$6)</f>
        <v>169.32496974938152</v>
      </c>
      <c r="V24" s="74">
        <f>($G24+SUM($S24:U24))*(N24*N$6)</f>
        <v>170.7120427892463</v>
      </c>
      <c r="W24" s="74">
        <f>($G24+SUM($S24:V24))*(O24*O$6)</f>
        <v>168.36894628771077</v>
      </c>
      <c r="X24" s="74">
        <f>($G24+SUM($S24:W24))*(P24*P$6)</f>
        <v>171.60396210728905</v>
      </c>
      <c r="Y24" s="74">
        <f>($G24+SUM($S24:X24))*(Q24*Q$6)</f>
        <v>39.92179023419987</v>
      </c>
      <c r="Z24" s="73">
        <f t="shared" si="16"/>
        <v>749.3376386177139</v>
      </c>
      <c r="AA24" s="109"/>
      <c r="AB24" s="73">
        <f t="shared" si="13"/>
        <v>378.42090506943714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31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0</v>
      </c>
      <c r="F25" s="66">
        <f t="shared" si="7"/>
        <v>20640.699075401037</v>
      </c>
      <c r="G25" s="67">
        <f t="shared" si="8"/>
        <v>20640.699075401037</v>
      </c>
      <c r="H25" s="64">
        <f t="shared" si="14"/>
        <v>696.2703594290774</v>
      </c>
      <c r="I25" s="64">
        <f t="shared" si="9"/>
        <v>377.4820676055897</v>
      </c>
      <c r="J25" s="34">
        <f t="shared" si="15"/>
        <v>21714.451502435702</v>
      </c>
      <c r="K25" s="12">
        <f t="shared" si="10"/>
        <v>0</v>
      </c>
      <c r="L25" s="19">
        <f t="shared" si="10"/>
        <v>0</v>
      </c>
      <c r="M25" s="19">
        <f t="shared" si="10"/>
        <v>80</v>
      </c>
      <c r="N25" s="19">
        <f t="shared" si="10"/>
        <v>92</v>
      </c>
      <c r="O25" s="19">
        <f t="shared" si="10"/>
        <v>90</v>
      </c>
      <c r="P25" s="19">
        <f t="shared" si="11"/>
        <v>91</v>
      </c>
      <c r="Q25" s="124">
        <f t="shared" si="11"/>
        <v>21</v>
      </c>
      <c r="R25" s="19"/>
      <c r="S25" s="73">
        <f t="shared" si="12"/>
        <v>0</v>
      </c>
      <c r="T25" s="74">
        <f>($G25+SUM($S25:S25))*(L25*L$6)</f>
        <v>0</v>
      </c>
      <c r="U25" s="74">
        <f>($G25+SUM($S25:T25))*(M25*M$6)</f>
        <v>147.02963724943203</v>
      </c>
      <c r="V25" s="74">
        <f>($G25+SUM($S25:U25))*(N25*N$6)</f>
        <v>170.28851739952026</v>
      </c>
      <c r="W25" s="74">
        <f>($G25+SUM($S25:V25))*(O25*O$6)</f>
        <v>167.95123396683894</v>
      </c>
      <c r="X25" s="74">
        <f>($G25+SUM($S25:W25))*(P25*P$6)</f>
        <v>171.17822392419114</v>
      </c>
      <c r="Y25" s="74">
        <f>($G25+SUM($S25:X25))*(Q25*Q$6)</f>
        <v>39.822746889095185</v>
      </c>
      <c r="Z25" s="73">
        <f t="shared" si="16"/>
        <v>696.2703594290774</v>
      </c>
      <c r="AA25" s="109"/>
      <c r="AB25" s="73">
        <f t="shared" si="13"/>
        <v>377.4820676055897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31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8" ref="E26:E31">$E$15/12</f>
        <v>0</v>
      </c>
      <c r="F26" s="66">
        <f t="shared" si="7"/>
        <v>20640.699075401037</v>
      </c>
      <c r="G26" s="67">
        <f t="shared" si="8"/>
        <v>20640.699075401037</v>
      </c>
      <c r="H26" s="64">
        <f t="shared" si="14"/>
        <v>643.4503317204393</v>
      </c>
      <c r="I26" s="64">
        <f t="shared" si="9"/>
        <v>376.5476043805611</v>
      </c>
      <c r="J26" s="34">
        <f t="shared" si="15"/>
        <v>21660.697011502038</v>
      </c>
      <c r="K26" s="12">
        <f t="shared" si="10"/>
        <v>0</v>
      </c>
      <c r="L26" s="19">
        <f t="shared" si="10"/>
        <v>0</v>
      </c>
      <c r="M26" s="19">
        <f t="shared" si="10"/>
        <v>52</v>
      </c>
      <c r="N26" s="19">
        <f t="shared" si="10"/>
        <v>92</v>
      </c>
      <c r="O26" s="19">
        <f t="shared" si="10"/>
        <v>90</v>
      </c>
      <c r="P26" s="19">
        <f t="shared" si="11"/>
        <v>91</v>
      </c>
      <c r="Q26" s="124">
        <f t="shared" si="11"/>
        <v>21</v>
      </c>
      <c r="R26" s="19"/>
      <c r="S26" s="73">
        <f t="shared" si="12"/>
        <v>0</v>
      </c>
      <c r="T26" s="74">
        <f>($G26+SUM($S26:S26))*(L26*L$6)</f>
        <v>0</v>
      </c>
      <c r="U26" s="74">
        <f>($G26+SUM($S26:T26))*(M26*M$6)</f>
        <v>95.56926421213082</v>
      </c>
      <c r="V26" s="74">
        <f>($G26+SUM($S26:U26))*(N26*N$6)</f>
        <v>169.86696530258456</v>
      </c>
      <c r="W26" s="74">
        <f>($G26+SUM($S26:V26))*(O26*O$6)</f>
        <v>167.53546785446184</v>
      </c>
      <c r="X26" s="74">
        <f>($G26+SUM($S26:W26))*(P26*P$6)</f>
        <v>170.75446934374767</v>
      </c>
      <c r="Y26" s="74">
        <f>($G26+SUM($S26:X26))*(Q26*Q$6)</f>
        <v>39.72416500751445</v>
      </c>
      <c r="Z26" s="73">
        <f t="shared" si="16"/>
        <v>643.4503317204393</v>
      </c>
      <c r="AA26" s="109"/>
      <c r="AB26" s="73">
        <f t="shared" si="13"/>
        <v>376.5476043805611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31"/>
      <c r="AO26" s="110"/>
    </row>
    <row r="27" spans="1:41" ht="12.75">
      <c r="A27" s="18">
        <f t="shared" si="17"/>
        <v>41122</v>
      </c>
      <c r="B27" s="97">
        <v>41162</v>
      </c>
      <c r="C27" s="97">
        <v>41166</v>
      </c>
      <c r="D27" s="32">
        <v>12</v>
      </c>
      <c r="E27" s="65">
        <f t="shared" si="18"/>
        <v>0</v>
      </c>
      <c r="F27" s="66">
        <f t="shared" si="7"/>
        <v>20640.699075401037</v>
      </c>
      <c r="G27" s="67">
        <f t="shared" si="8"/>
        <v>20640.699075401037</v>
      </c>
      <c r="H27" s="64">
        <f t="shared" si="14"/>
        <v>577.4252970846417</v>
      </c>
      <c r="I27" s="64">
        <f t="shared" si="9"/>
        <v>375.3795253492717</v>
      </c>
      <c r="J27" s="34">
        <f t="shared" si="15"/>
        <v>21593.50389783495</v>
      </c>
      <c r="K27" s="12">
        <f t="shared" si="10"/>
        <v>0</v>
      </c>
      <c r="L27" s="19">
        <f t="shared" si="10"/>
        <v>0</v>
      </c>
      <c r="M27" s="19">
        <f t="shared" si="10"/>
        <v>17</v>
      </c>
      <c r="N27" s="19">
        <f t="shared" si="10"/>
        <v>92</v>
      </c>
      <c r="O27" s="19">
        <f t="shared" si="10"/>
        <v>90</v>
      </c>
      <c r="P27" s="19">
        <f t="shared" si="11"/>
        <v>91</v>
      </c>
      <c r="Q27" s="124">
        <f t="shared" si="11"/>
        <v>21</v>
      </c>
      <c r="R27" s="19"/>
      <c r="S27" s="73">
        <f t="shared" si="12"/>
        <v>0</v>
      </c>
      <c r="T27" s="74">
        <f>($G27+SUM($S27:S27))*(L27*L$6)</f>
        <v>0</v>
      </c>
      <c r="U27" s="74">
        <f>($G27+SUM($S27:T27))*(M27*M$6)</f>
        <v>31.24379791550431</v>
      </c>
      <c r="V27" s="74">
        <f>($G27+SUM($S27:U27))*(N27*N$6)</f>
        <v>169.34002518141492</v>
      </c>
      <c r="W27" s="74">
        <f>($G27+SUM($S27:V27))*(O27*O$6)</f>
        <v>167.01576021399046</v>
      </c>
      <c r="X27" s="74">
        <f>($G27+SUM($S27:W27))*(P27*P$6)</f>
        <v>170.22477611819338</v>
      </c>
      <c r="Y27" s="74">
        <f>($G27+SUM($S27:X27))*(Q27*Q$6)</f>
        <v>39.60093765553854</v>
      </c>
      <c r="Z27" s="73">
        <f t="shared" si="16"/>
        <v>577.4252970846417</v>
      </c>
      <c r="AA27" s="109"/>
      <c r="AB27" s="73">
        <f t="shared" si="13"/>
        <v>375.3795253492717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31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8"/>
        <v>0</v>
      </c>
      <c r="F28" s="66">
        <f t="shared" si="7"/>
        <v>20640.699075401037</v>
      </c>
      <c r="G28" s="67">
        <f t="shared" si="8"/>
        <v>20640.699075401037</v>
      </c>
      <c r="H28" s="64">
        <f t="shared" si="14"/>
        <v>524.7738735996563</v>
      </c>
      <c r="I28" s="64">
        <f t="shared" si="9"/>
        <v>374.4480449785369</v>
      </c>
      <c r="J28" s="34">
        <f t="shared" si="15"/>
        <v>21539.92099397923</v>
      </c>
      <c r="K28" s="12">
        <f t="shared" si="10"/>
        <v>0</v>
      </c>
      <c r="L28" s="19">
        <f t="shared" si="10"/>
        <v>0</v>
      </c>
      <c r="M28" s="19">
        <f t="shared" si="10"/>
        <v>0</v>
      </c>
      <c r="N28" s="19">
        <f t="shared" si="10"/>
        <v>81</v>
      </c>
      <c r="O28" s="19">
        <f t="shared" si="10"/>
        <v>90</v>
      </c>
      <c r="P28" s="19">
        <f t="shared" si="11"/>
        <v>91</v>
      </c>
      <c r="Q28" s="124">
        <f t="shared" si="11"/>
        <v>21</v>
      </c>
      <c r="R28" s="19"/>
      <c r="S28" s="73">
        <f t="shared" si="12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148.86750771504992</v>
      </c>
      <c r="W28" s="74">
        <f>($G28+SUM($S28:V28))*(O28*O$6)</f>
        <v>166.60132124825904</v>
      </c>
      <c r="X28" s="74">
        <f>($G28+SUM($S28:W28))*(P28*P$6)</f>
        <v>169.8023741839933</v>
      </c>
      <c r="Y28" s="74">
        <f>($G28+SUM($S28:X28))*(Q28*Q$6)</f>
        <v>39.502670452354074</v>
      </c>
      <c r="Z28" s="73">
        <f t="shared" si="16"/>
        <v>524.7738735996563</v>
      </c>
      <c r="AA28" s="109"/>
      <c r="AB28" s="73">
        <f t="shared" si="13"/>
        <v>374.4480449785369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31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8"/>
        <v>0</v>
      </c>
      <c r="F29" s="66">
        <f t="shared" si="7"/>
        <v>20640.699075401037</v>
      </c>
      <c r="G29" s="67">
        <f t="shared" si="8"/>
        <v>20640.699075401037</v>
      </c>
      <c r="H29" s="64">
        <f t="shared" si="14"/>
        <v>459.28530694820876</v>
      </c>
      <c r="I29" s="64">
        <f t="shared" si="9"/>
        <v>373.2894568472839</v>
      </c>
      <c r="J29" s="34">
        <f t="shared" si="15"/>
        <v>21473.27383919653</v>
      </c>
      <c r="K29" s="12">
        <f t="shared" si="10"/>
        <v>0</v>
      </c>
      <c r="L29" s="19">
        <f t="shared" si="10"/>
        <v>0</v>
      </c>
      <c r="M29" s="19">
        <f t="shared" si="10"/>
        <v>0</v>
      </c>
      <c r="N29" s="19">
        <f t="shared" si="10"/>
        <v>46</v>
      </c>
      <c r="O29" s="19">
        <f t="shared" si="10"/>
        <v>90</v>
      </c>
      <c r="P29" s="19">
        <f t="shared" si="11"/>
        <v>91</v>
      </c>
      <c r="Q29" s="124">
        <f t="shared" si="11"/>
        <v>21</v>
      </c>
      <c r="R29" s="19"/>
      <c r="S29" s="73">
        <f t="shared" si="12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84.54204141842341</v>
      </c>
      <c r="W29" s="74">
        <f>($G29+SUM($S29:V29))*(O29*O$6)</f>
        <v>166.08583634711482</v>
      </c>
      <c r="X29" s="74">
        <f>($G29+SUM($S29:W29))*(P29*P$6)</f>
        <v>169.2769848328497</v>
      </c>
      <c r="Y29" s="74">
        <f>($G29+SUM($S29:X29))*(Q29*Q$6)</f>
        <v>39.380444349820834</v>
      </c>
      <c r="Z29" s="73">
        <f t="shared" si="16"/>
        <v>459.28530694820876</v>
      </c>
      <c r="AA29" s="109"/>
      <c r="AB29" s="73">
        <f t="shared" si="13"/>
        <v>373.2894568472839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31"/>
      <c r="AO29" s="110"/>
    </row>
    <row r="30" spans="1:41" ht="12.75">
      <c r="A30" s="18">
        <f t="shared" si="17"/>
        <v>41214</v>
      </c>
      <c r="B30" s="97">
        <v>41250</v>
      </c>
      <c r="C30" s="97">
        <v>41257</v>
      </c>
      <c r="D30" s="32">
        <v>12</v>
      </c>
      <c r="E30" s="65">
        <f t="shared" si="18"/>
        <v>0</v>
      </c>
      <c r="F30" s="66">
        <f t="shared" si="7"/>
        <v>20640.699075401037</v>
      </c>
      <c r="G30" s="67">
        <f t="shared" si="8"/>
        <v>20640.699075401037</v>
      </c>
      <c r="H30" s="64">
        <f t="shared" si="14"/>
        <v>406.8944536270508</v>
      </c>
      <c r="I30" s="64">
        <f t="shared" si="9"/>
        <v>372.36258634228216</v>
      </c>
      <c r="J30" s="34">
        <f t="shared" si="15"/>
        <v>21419.95611537037</v>
      </c>
      <c r="K30" s="12">
        <f t="shared" si="10"/>
        <v>0</v>
      </c>
      <c r="L30" s="19">
        <f t="shared" si="10"/>
        <v>0</v>
      </c>
      <c r="M30" s="19">
        <f t="shared" si="10"/>
        <v>0</v>
      </c>
      <c r="N30" s="19">
        <f t="shared" si="10"/>
        <v>18</v>
      </c>
      <c r="O30" s="19">
        <f t="shared" si="10"/>
        <v>90</v>
      </c>
      <c r="P30" s="19">
        <f t="shared" si="11"/>
        <v>91</v>
      </c>
      <c r="Q30" s="124">
        <f t="shared" si="11"/>
        <v>21</v>
      </c>
      <c r="R30" s="19"/>
      <c r="S30" s="73">
        <f t="shared" si="12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33.081668381122206</v>
      </c>
      <c r="W30" s="74">
        <f>($G30+SUM($S30:V30))*(O30*O$6)</f>
        <v>165.67344842619946</v>
      </c>
      <c r="X30" s="74">
        <f>($G30+SUM($S30:W30))*(P30*P$6)</f>
        <v>168.85667335193486</v>
      </c>
      <c r="Y30" s="74">
        <f>($G30+SUM($S30:X30))*(Q30*Q$6)</f>
        <v>39.28266346779424</v>
      </c>
      <c r="Z30" s="73">
        <f t="shared" si="16"/>
        <v>406.8944536270508</v>
      </c>
      <c r="AA30" s="109"/>
      <c r="AB30" s="73">
        <f t="shared" si="13"/>
        <v>372.36258634228216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31"/>
      <c r="AO30" s="110"/>
    </row>
    <row r="31" spans="1:41" ht="13.5" thickBot="1">
      <c r="A31" s="18">
        <f t="shared" si="17"/>
        <v>41244</v>
      </c>
      <c r="B31" s="97">
        <v>41282</v>
      </c>
      <c r="C31" s="97">
        <v>41285</v>
      </c>
      <c r="D31" s="32">
        <v>12</v>
      </c>
      <c r="E31" s="91">
        <f t="shared" si="18"/>
        <v>0</v>
      </c>
      <c r="F31" s="92">
        <f t="shared" si="7"/>
        <v>20640.699075401037</v>
      </c>
      <c r="G31" s="93">
        <f t="shared" si="8"/>
        <v>20640.699075401037</v>
      </c>
      <c r="H31" s="91">
        <f t="shared" si="14"/>
        <v>354.65235271657855</v>
      </c>
      <c r="I31" s="94">
        <f t="shared" si="9"/>
        <v>371.4383474840906</v>
      </c>
      <c r="J31" s="119">
        <f t="shared" si="15"/>
        <v>21366.789775601705</v>
      </c>
      <c r="K31" s="12">
        <f t="shared" si="10"/>
        <v>0</v>
      </c>
      <c r="L31" s="19">
        <f t="shared" si="10"/>
        <v>0</v>
      </c>
      <c r="M31" s="19">
        <f t="shared" si="10"/>
        <v>0</v>
      </c>
      <c r="N31" s="19">
        <f t="shared" si="10"/>
        <v>0</v>
      </c>
      <c r="O31" s="19">
        <f t="shared" si="10"/>
        <v>80</v>
      </c>
      <c r="P31" s="19">
        <f t="shared" si="11"/>
        <v>91</v>
      </c>
      <c r="Q31" s="124">
        <f t="shared" si="11"/>
        <v>21</v>
      </c>
      <c r="R31" s="19"/>
      <c r="S31" s="73">
        <f t="shared" si="12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147.02963724943203</v>
      </c>
      <c r="X31" s="74">
        <f>($G31+SUM($S31:W31))*(P31*P$6)</f>
        <v>168.4375552538733</v>
      </c>
      <c r="Y31" s="74">
        <f>($G31+SUM($S31:X31))*(Q31*Q$6)</f>
        <v>39.185160213273186</v>
      </c>
      <c r="Z31" s="73">
        <f t="shared" si="16"/>
        <v>354.65235271657855</v>
      </c>
      <c r="AA31" s="109"/>
      <c r="AB31" s="73">
        <f t="shared" si="13"/>
        <v>371.4383474840906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31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0</v>
      </c>
      <c r="F32" s="65">
        <f t="shared" si="19"/>
        <v>247688.38890481243</v>
      </c>
      <c r="G32" s="65">
        <f t="shared" si="19"/>
        <v>247688.38890481243</v>
      </c>
      <c r="H32" s="65">
        <f t="shared" si="19"/>
        <v>8009.5657443455</v>
      </c>
      <c r="I32" s="65">
        <f t="shared" si="19"/>
        <v>4523.669253887794</v>
      </c>
      <c r="J32" s="134">
        <f t="shared" si="19"/>
        <v>260221.62390304578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21685.135325253814</v>
      </c>
      <c r="K33" s="19"/>
      <c r="L33" s="19"/>
      <c r="M33" s="19"/>
      <c r="N33" s="19"/>
      <c r="O33" s="19"/>
      <c r="P33" s="19"/>
      <c r="Q33" s="19"/>
      <c r="AL33" s="103"/>
    </row>
    <row r="34" spans="4:42" ht="21.75" customHeight="1">
      <c r="D34"/>
      <c r="E34" s="135"/>
      <c r="F34" t="s">
        <v>132</v>
      </c>
      <c r="G34"/>
      <c r="H3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2.75">
      <c r="D35"/>
      <c r="E35"/>
      <c r="G35"/>
      <c r="H35"/>
      <c r="AE35" s="82"/>
      <c r="AF35" s="113"/>
      <c r="AG35" s="114"/>
      <c r="AH35" s="16"/>
      <c r="AI35" s="16"/>
      <c r="AJ35" s="16"/>
      <c r="AK35" s="16"/>
      <c r="AL35" s="113"/>
      <c r="AM35" s="113"/>
      <c r="AN35" s="131"/>
      <c r="AO35" s="110"/>
      <c r="AP35" s="16"/>
    </row>
    <row r="36" spans="4:42" ht="12.75">
      <c r="D36"/>
      <c r="E36"/>
      <c r="F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31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31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31"/>
      <c r="AO38" s="110"/>
      <c r="AP38" s="16"/>
    </row>
    <row r="39" spans="4:41" ht="12.75">
      <c r="D39"/>
      <c r="E39"/>
      <c r="F39"/>
      <c r="G39"/>
      <c r="H39"/>
      <c r="AE39" s="82"/>
      <c r="AF39" s="113"/>
      <c r="AG39" s="114"/>
      <c r="AH39" s="16"/>
      <c r="AJ39" s="16"/>
      <c r="AK39" s="16"/>
      <c r="AL39" s="113"/>
      <c r="AM39" s="113"/>
      <c r="AN39" s="131"/>
      <c r="AO39" s="110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31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31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31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31"/>
      <c r="AO43" s="110"/>
    </row>
    <row r="44" spans="4:41" ht="12.75">
      <c r="D44"/>
      <c r="E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31"/>
      <c r="AO44" s="110"/>
    </row>
    <row r="45" spans="4:41" ht="12.75">
      <c r="D45"/>
      <c r="E45"/>
      <c r="F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31"/>
      <c r="AO45" s="110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31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31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31"/>
      <c r="AO48" s="110"/>
    </row>
    <row r="49" spans="4:38" ht="12.75">
      <c r="D49"/>
      <c r="E49"/>
      <c r="F49"/>
      <c r="G49"/>
      <c r="H49"/>
      <c r="AL49" s="103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G61"/>
      <c r="H61"/>
    </row>
    <row r="62" spans="4:8" ht="12.75">
      <c r="D62"/>
      <c r="E62"/>
      <c r="F62"/>
      <c r="G62"/>
      <c r="H62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5" right="0.5" top="1.81" bottom="1" header="1.04" footer="0.5"/>
  <pageSetup fitToHeight="0" fitToWidth="1" horizontalDpi="600" verticalDpi="600" orientation="landscape" paperSize="17" scale="65" r:id="rId2"/>
  <headerFooter alignWithMargins="0">
    <oddHeader>&amp;C&amp;"Arial,Bold"&amp;14Calculation of
Interest on Transmission Enhancement Projects in AEP Zone</oddHeader>
  </headerFooter>
  <rowBreaks count="1" manualBreakCount="1">
    <brk id="33" max="2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2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5.851562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4.00390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4.00390625" style="0" customWidth="1"/>
    <col min="18" max="18" width="11.28125" style="0" customWidth="1"/>
    <col min="19" max="22" width="11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128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126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Q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 t="shared" si="2"/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8" t="str">
        <f>"Historic Interest Through 6/30/"&amp;C5+1&amp;""</f>
        <v>Historic Interest Through 6/30/2013</v>
      </c>
      <c r="I8" s="138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9"/>
      <c r="I9" s="139"/>
      <c r="J9" s="27"/>
      <c r="K9" s="13"/>
      <c r="L9" s="17"/>
      <c r="M9" s="17"/>
      <c r="N9" s="17"/>
      <c r="O9" s="17"/>
      <c r="P9" s="17"/>
      <c r="Q9" s="17"/>
      <c r="R9" s="17"/>
      <c r="S9" s="140" t="s">
        <v>102</v>
      </c>
      <c r="T9" s="141"/>
      <c r="U9" s="141"/>
      <c r="V9" s="141"/>
      <c r="W9" s="141"/>
      <c r="X9" s="141"/>
      <c r="Y9" s="14"/>
      <c r="Z9" s="138" t="s">
        <v>115</v>
      </c>
      <c r="AB9" s="138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9"/>
      <c r="I10" s="139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Y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 t="shared" si="5"/>
        <v>3Q2013</v>
      </c>
      <c r="Z10" s="138"/>
      <c r="AB10" s="138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135</v>
      </c>
      <c r="C12" s="98"/>
      <c r="E12" s="15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136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>
        <v>1487355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1319695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1403525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'[2]I &amp; M WS K TRUE-UP RTEP RR'!$N$89</f>
        <v>1323753.3215528317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-79771.67844716832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123946.25</v>
      </c>
      <c r="F20" s="66">
        <f aca="true" t="shared" si="7" ref="F20:F31">+E$17/12</f>
        <v>110312.7767960693</v>
      </c>
      <c r="G20" s="67">
        <f aca="true" t="shared" si="8" ref="G20:G31">+F20-E20</f>
        <v>-13633.473203930698</v>
      </c>
      <c r="H20" s="64">
        <f>+Z20</f>
        <v>-653.7509861564694</v>
      </c>
      <c r="I20" s="108">
        <f aca="true" t="shared" si="9" ref="I20:I31">+AB20</f>
        <v>-252.76180593927347</v>
      </c>
      <c r="J20" s="34">
        <f>+G20+H20+I20</f>
        <v>-14539.98599602644</v>
      </c>
      <c r="K20" s="12">
        <f aca="true" t="shared" si="10" ref="K20:O31">IF($C20&lt;K$3,K$7,IF($C20&lt;L$3,L$3-$C20,0))</f>
        <v>51</v>
      </c>
      <c r="L20" s="19">
        <f t="shared" si="10"/>
        <v>91</v>
      </c>
      <c r="M20" s="19">
        <f t="shared" si="10"/>
        <v>92</v>
      </c>
      <c r="N20" s="19">
        <f t="shared" si="10"/>
        <v>92</v>
      </c>
      <c r="O20" s="19">
        <f t="shared" si="10"/>
        <v>90</v>
      </c>
      <c r="P20" s="19">
        <f aca="true" t="shared" si="11" ref="P20:Q31">IF($C20&lt;P$3,P$7,IF($C20&lt;V$3,V$3-$C20,0))</f>
        <v>91</v>
      </c>
      <c r="Q20" s="124">
        <f t="shared" si="11"/>
        <v>21</v>
      </c>
      <c r="R20" s="19"/>
      <c r="S20" s="73">
        <f aca="true" t="shared" si="12" ref="S20:S31">+$G20*(K20*K$6)</f>
        <v>-61.91090913839762</v>
      </c>
      <c r="T20" s="74">
        <f>($G20+SUM($S20:S20))*(L20*L$6)</f>
        <v>-110.97013291616946</v>
      </c>
      <c r="U20" s="74">
        <f>($G20+SUM($S20:T20))*(M20*M$6)</f>
        <v>-113.09862793286558</v>
      </c>
      <c r="V20" s="74">
        <f>($G20+SUM($S20:U20))*(N20*N$6)</f>
        <v>-114.02510710415126</v>
      </c>
      <c r="W20" s="74">
        <f>($G20+SUM($S20:V20))*(O20*O$6)</f>
        <v>-112.46006327257582</v>
      </c>
      <c r="X20" s="74">
        <f>($G20+SUM($S20:W20))*(P20*P$6)</f>
        <v>-114.62085415343026</v>
      </c>
      <c r="Y20" s="74">
        <f>($G20+SUM($S20:X20))*(Q20*Q$6)</f>
        <v>-26.665291638879324</v>
      </c>
      <c r="Z20" s="73">
        <f>SUM(S20:Y20)</f>
        <v>-653.7509861564694</v>
      </c>
      <c r="AA20" s="109"/>
      <c r="AB20" s="73">
        <f aca="true" t="shared" si="13" ref="AB20:AB31">-PMT(Q$5/12,12,G20+H20)*12-SUM(G20:H20)</f>
        <v>-252.76180593927347</v>
      </c>
      <c r="AC20" s="112"/>
      <c r="AE20" s="82"/>
      <c r="AF20" s="113"/>
      <c r="AG20" s="114"/>
      <c r="AL20" s="113"/>
      <c r="AM20" s="113"/>
      <c r="AN20" s="131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123946.25</v>
      </c>
      <c r="F21" s="66">
        <f t="shared" si="7"/>
        <v>110312.7767960693</v>
      </c>
      <c r="G21" s="67">
        <f t="shared" si="8"/>
        <v>-13633.473203930698</v>
      </c>
      <c r="H21" s="64">
        <f aca="true" t="shared" si="14" ref="H21:H31">+Z21</f>
        <v>-609.4270121037794</v>
      </c>
      <c r="I21" s="64">
        <f t="shared" si="9"/>
        <v>-251.97765027832065</v>
      </c>
      <c r="J21" s="34">
        <f aca="true" t="shared" si="15" ref="J21:J31">+G21+H21+I21</f>
        <v>-14494.877866312798</v>
      </c>
      <c r="K21" s="12">
        <f t="shared" si="10"/>
        <v>16</v>
      </c>
      <c r="L21" s="19">
        <f t="shared" si="10"/>
        <v>91</v>
      </c>
      <c r="M21" s="19">
        <f t="shared" si="10"/>
        <v>92</v>
      </c>
      <c r="N21" s="19">
        <f t="shared" si="10"/>
        <v>92</v>
      </c>
      <c r="O21" s="19">
        <f t="shared" si="10"/>
        <v>90</v>
      </c>
      <c r="P21" s="19">
        <f t="shared" si="11"/>
        <v>91</v>
      </c>
      <c r="Q21" s="124">
        <f t="shared" si="11"/>
        <v>21</v>
      </c>
      <c r="R21" s="19"/>
      <c r="S21" s="73">
        <f t="shared" si="12"/>
        <v>-19.423030317928667</v>
      </c>
      <c r="T21" s="74">
        <f>($G21+SUM($S21:S21))*(L21*L$6)</f>
        <v>-110.6258646925762</v>
      </c>
      <c r="U21" s="74">
        <f>($G21+SUM($S21:T21))*(M21*M$6)</f>
        <v>-112.74775637214847</v>
      </c>
      <c r="V21" s="74">
        <f>($G21+SUM($S21:U21))*(N21*N$6)</f>
        <v>-113.6713612805121</v>
      </c>
      <c r="W21" s="74">
        <f>($G21+SUM($S21:V21))*(O21*O$6)</f>
        <v>-112.11117276311519</v>
      </c>
      <c r="X21" s="74">
        <f>($G21+SUM($S21:W21))*(P21*P$6)</f>
        <v>-114.26526011376237</v>
      </c>
      <c r="Y21" s="74">
        <f>($G21+SUM($S21:X21))*(Q21*Q$6)</f>
        <v>-26.58256656373638</v>
      </c>
      <c r="Z21" s="73">
        <f aca="true" t="shared" si="16" ref="Z21:Z31">SUM(S21:Y21)</f>
        <v>-609.4270121037794</v>
      </c>
      <c r="AA21" s="109"/>
      <c r="AB21" s="73">
        <f t="shared" si="13"/>
        <v>-251.97765027832065</v>
      </c>
      <c r="AC21" s="74"/>
      <c r="AE21" s="82"/>
      <c r="AF21" s="113"/>
      <c r="AG21" s="114"/>
      <c r="AL21" s="113"/>
      <c r="AM21" s="113"/>
      <c r="AN21" s="131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123946.25</v>
      </c>
      <c r="F22" s="66">
        <f t="shared" si="7"/>
        <v>110312.7767960693</v>
      </c>
      <c r="G22" s="67">
        <f t="shared" si="8"/>
        <v>-13633.473203930698</v>
      </c>
      <c r="H22" s="64">
        <f t="shared" si="14"/>
        <v>-574.0899787879625</v>
      </c>
      <c r="I22" s="64">
        <f t="shared" si="9"/>
        <v>-251.3524866889038</v>
      </c>
      <c r="J22" s="34">
        <f t="shared" si="15"/>
        <v>-14458.915669407565</v>
      </c>
      <c r="K22" s="12">
        <f t="shared" si="10"/>
        <v>0</v>
      </c>
      <c r="L22" s="19">
        <f t="shared" si="10"/>
        <v>79</v>
      </c>
      <c r="M22" s="19">
        <f t="shared" si="10"/>
        <v>92</v>
      </c>
      <c r="N22" s="19">
        <f t="shared" si="10"/>
        <v>92</v>
      </c>
      <c r="O22" s="19">
        <f t="shared" si="10"/>
        <v>90</v>
      </c>
      <c r="P22" s="19">
        <f t="shared" si="11"/>
        <v>91</v>
      </c>
      <c r="Q22" s="124">
        <f t="shared" si="11"/>
        <v>21</v>
      </c>
      <c r="R22" s="19"/>
      <c r="S22" s="73">
        <f t="shared" si="12"/>
        <v>0</v>
      </c>
      <c r="T22" s="74">
        <f>($G22+SUM($S22:S22))*(L22*L$6)</f>
        <v>-95.90121219477278</v>
      </c>
      <c r="U22" s="74">
        <f>($G22+SUM($S22:T22))*(M22*M$6)</f>
        <v>-112.46802603894562</v>
      </c>
      <c r="V22" s="74">
        <f>($G22+SUM($S22:U22))*(N22*N$6)</f>
        <v>-113.3893394577304</v>
      </c>
      <c r="W22" s="74">
        <f>($G22+SUM($S22:V22))*(O22*O$6)</f>
        <v>-111.83302181162954</v>
      </c>
      <c r="X22" s="74">
        <f>($G22+SUM($S22:W22))*(P22*P$6)</f>
        <v>-113.98176481138465</v>
      </c>
      <c r="Y22" s="74">
        <f>($G22+SUM($S22:X22))*(Q22*Q$6)</f>
        <v>-26.51661447349951</v>
      </c>
      <c r="Z22" s="73">
        <f t="shared" si="16"/>
        <v>-574.0899787879625</v>
      </c>
      <c r="AA22" s="109"/>
      <c r="AB22" s="73">
        <f t="shared" si="13"/>
        <v>-251.3524866889038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31"/>
      <c r="AO22" s="110"/>
    </row>
    <row r="23" spans="1:41" ht="12.75">
      <c r="A23" s="18">
        <f aca="true" t="shared" si="17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123946.25</v>
      </c>
      <c r="F23" s="66">
        <f t="shared" si="7"/>
        <v>110312.7767960693</v>
      </c>
      <c r="G23" s="67">
        <f t="shared" si="8"/>
        <v>-13633.473203930698</v>
      </c>
      <c r="H23" s="64">
        <f t="shared" si="14"/>
        <v>-538.915806707259</v>
      </c>
      <c r="I23" s="64">
        <f t="shared" si="9"/>
        <v>-250.73020435195576</v>
      </c>
      <c r="J23" s="34">
        <f t="shared" si="15"/>
        <v>-14423.119214989913</v>
      </c>
      <c r="K23" s="12">
        <f t="shared" si="10"/>
        <v>0</v>
      </c>
      <c r="L23" s="19">
        <f t="shared" si="10"/>
        <v>51</v>
      </c>
      <c r="M23" s="19">
        <f t="shared" si="10"/>
        <v>92</v>
      </c>
      <c r="N23" s="19">
        <f t="shared" si="10"/>
        <v>92</v>
      </c>
      <c r="O23" s="19">
        <f t="shared" si="10"/>
        <v>90</v>
      </c>
      <c r="P23" s="19">
        <f t="shared" si="11"/>
        <v>91</v>
      </c>
      <c r="Q23" s="124">
        <f t="shared" si="11"/>
        <v>21</v>
      </c>
      <c r="R23" s="19"/>
      <c r="S23" s="73">
        <f t="shared" si="12"/>
        <v>0</v>
      </c>
      <c r="T23" s="74">
        <f>($G23+SUM($S23:S23))*(L23*L$6)</f>
        <v>-61.91090913839762</v>
      </c>
      <c r="U23" s="74">
        <f>($G23+SUM($S23:T23))*(M23*M$6)</f>
        <v>-112.18958492623725</v>
      </c>
      <c r="V23" s="74">
        <f>($G23+SUM($S23:U23))*(N23*N$6)</f>
        <v>-113.1086174164549</v>
      </c>
      <c r="W23" s="74">
        <f>($G23+SUM($S23:V23))*(O23*O$6)</f>
        <v>-111.55615280158761</v>
      </c>
      <c r="X23" s="74">
        <f>($G23+SUM($S23:W23))*(P23*P$6)</f>
        <v>-113.69957608148236</v>
      </c>
      <c r="Y23" s="74">
        <f>($G23+SUM($S23:X23))*(Q23*Q$6)</f>
        <v>-26.450966343099285</v>
      </c>
      <c r="Z23" s="73">
        <f t="shared" si="16"/>
        <v>-538.915806707259</v>
      </c>
      <c r="AA23" s="109"/>
      <c r="AB23" s="73">
        <f t="shared" si="13"/>
        <v>-250.73020435195576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31"/>
      <c r="AO23" s="110"/>
    </row>
    <row r="24" spans="1:41" ht="12" customHeight="1">
      <c r="A24" s="18">
        <f t="shared" si="17"/>
        <v>41030</v>
      </c>
      <c r="B24" s="97">
        <v>41067</v>
      </c>
      <c r="C24" s="97">
        <v>41075</v>
      </c>
      <c r="D24" s="32">
        <v>12</v>
      </c>
      <c r="E24" s="65">
        <f t="shared" si="6"/>
        <v>123946.25</v>
      </c>
      <c r="F24" s="66">
        <f t="shared" si="7"/>
        <v>110312.7767960693</v>
      </c>
      <c r="G24" s="67">
        <f t="shared" si="8"/>
        <v>-13633.473203930698</v>
      </c>
      <c r="H24" s="64">
        <f t="shared" si="14"/>
        <v>-494.94809160637965</v>
      </c>
      <c r="I24" s="64">
        <f t="shared" si="9"/>
        <v>-249.95235143076752</v>
      </c>
      <c r="J24" s="34">
        <f t="shared" si="15"/>
        <v>-14378.373646967846</v>
      </c>
      <c r="K24" s="12">
        <f t="shared" si="10"/>
        <v>0</v>
      </c>
      <c r="L24" s="19">
        <f t="shared" si="10"/>
        <v>16</v>
      </c>
      <c r="M24" s="19">
        <f t="shared" si="10"/>
        <v>92</v>
      </c>
      <c r="N24" s="19">
        <f t="shared" si="10"/>
        <v>92</v>
      </c>
      <c r="O24" s="19">
        <f t="shared" si="10"/>
        <v>90</v>
      </c>
      <c r="P24" s="19">
        <f t="shared" si="11"/>
        <v>91</v>
      </c>
      <c r="Q24" s="124">
        <f t="shared" si="11"/>
        <v>21</v>
      </c>
      <c r="R24" s="19"/>
      <c r="S24" s="73">
        <f t="shared" si="12"/>
        <v>0</v>
      </c>
      <c r="T24" s="74">
        <f>($G24+SUM($S24:S24))*(L24*L$6)</f>
        <v>-19.423030317928667</v>
      </c>
      <c r="U24" s="74">
        <f>($G24+SUM($S24:T24))*(M24*M$6)</f>
        <v>-111.84153353535176</v>
      </c>
      <c r="V24" s="74">
        <f>($G24+SUM($S24:U24))*(N24*N$6)</f>
        <v>-112.75771486486053</v>
      </c>
      <c r="W24" s="74">
        <f>($G24+SUM($S24:V24))*(O24*O$6)</f>
        <v>-111.21006653903521</v>
      </c>
      <c r="X24" s="74">
        <f>($G24+SUM($S24:W24))*(P24*P$6)</f>
        <v>-113.3468401691045</v>
      </c>
      <c r="Y24" s="74">
        <f>($G24+SUM($S24:X24))*(Q24*Q$6)</f>
        <v>-26.368906180099003</v>
      </c>
      <c r="Z24" s="73">
        <f t="shared" si="16"/>
        <v>-494.94809160637965</v>
      </c>
      <c r="AA24" s="109"/>
      <c r="AB24" s="73">
        <f t="shared" si="13"/>
        <v>-249.95235143076752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31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123946.25</v>
      </c>
      <c r="F25" s="66">
        <f t="shared" si="7"/>
        <v>110312.7767960693</v>
      </c>
      <c r="G25" s="67">
        <f t="shared" si="8"/>
        <v>-13633.473203930698</v>
      </c>
      <c r="H25" s="64">
        <f t="shared" si="14"/>
        <v>-459.8964043461348</v>
      </c>
      <c r="I25" s="64">
        <f t="shared" si="9"/>
        <v>-249.33223602869475</v>
      </c>
      <c r="J25" s="34">
        <f t="shared" si="15"/>
        <v>-14342.701844305528</v>
      </c>
      <c r="K25" s="12">
        <f t="shared" si="10"/>
        <v>0</v>
      </c>
      <c r="L25" s="19">
        <f t="shared" si="10"/>
        <v>0</v>
      </c>
      <c r="M25" s="19">
        <f t="shared" si="10"/>
        <v>80</v>
      </c>
      <c r="N25" s="19">
        <f t="shared" si="10"/>
        <v>92</v>
      </c>
      <c r="O25" s="19">
        <f t="shared" si="10"/>
        <v>90</v>
      </c>
      <c r="P25" s="19">
        <f t="shared" si="11"/>
        <v>91</v>
      </c>
      <c r="Q25" s="124">
        <f t="shared" si="11"/>
        <v>21</v>
      </c>
      <c r="R25" s="19"/>
      <c r="S25" s="73">
        <f t="shared" si="12"/>
        <v>0</v>
      </c>
      <c r="T25" s="74">
        <f>($G25+SUM($S25:S25))*(L25*L$6)</f>
        <v>0</v>
      </c>
      <c r="U25" s="74">
        <f>($G25+SUM($S25:T25))*(M25*M$6)</f>
        <v>-97.11515158964333</v>
      </c>
      <c r="V25" s="74">
        <f>($G25+SUM($S25:U25))*(N25*N$6)</f>
        <v>-112.4779703643995</v>
      </c>
      <c r="W25" s="74">
        <f>($G25+SUM($S25:V25))*(O25*O$6)</f>
        <v>-110.93416165263798</v>
      </c>
      <c r="X25" s="74">
        <f>($G25+SUM($S25:W25))*(P25*P$6)</f>
        <v>-113.0656340873748</v>
      </c>
      <c r="Y25" s="74">
        <f>($G25+SUM($S25:X25))*(Q25*Q$6)</f>
        <v>-26.303486652079158</v>
      </c>
      <c r="Z25" s="73">
        <f t="shared" si="16"/>
        <v>-459.8964043461348</v>
      </c>
      <c r="AA25" s="109"/>
      <c r="AB25" s="73">
        <f t="shared" si="13"/>
        <v>-249.33223602869475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31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8" ref="E26:E31">$E$15/12</f>
        <v>109974.58333333333</v>
      </c>
      <c r="F26" s="66">
        <f t="shared" si="7"/>
        <v>110312.7767960693</v>
      </c>
      <c r="G26" s="67">
        <f t="shared" si="8"/>
        <v>338.1934627359733</v>
      </c>
      <c r="H26" s="64">
        <f t="shared" si="14"/>
        <v>10.542796781650093</v>
      </c>
      <c r="I26" s="64">
        <f t="shared" si="9"/>
        <v>6.169652381694959</v>
      </c>
      <c r="J26" s="34">
        <f t="shared" si="15"/>
        <v>354.90591189931837</v>
      </c>
      <c r="K26" s="12">
        <f t="shared" si="10"/>
        <v>0</v>
      </c>
      <c r="L26" s="19">
        <f t="shared" si="10"/>
        <v>0</v>
      </c>
      <c r="M26" s="19">
        <f t="shared" si="10"/>
        <v>52</v>
      </c>
      <c r="N26" s="19">
        <f t="shared" si="10"/>
        <v>92</v>
      </c>
      <c r="O26" s="19">
        <f t="shared" si="10"/>
        <v>90</v>
      </c>
      <c r="P26" s="19">
        <f t="shared" si="11"/>
        <v>91</v>
      </c>
      <c r="Q26" s="124">
        <f t="shared" si="11"/>
        <v>21</v>
      </c>
      <c r="R26" s="19"/>
      <c r="S26" s="73">
        <f t="shared" si="12"/>
        <v>0</v>
      </c>
      <c r="T26" s="74">
        <f>($G26+SUM($S26:S26))*(L26*L$6)</f>
        <v>0</v>
      </c>
      <c r="U26" s="74">
        <f>($G26+SUM($S26:T26))*(M26*M$6)</f>
        <v>1.5658820603391639</v>
      </c>
      <c r="V26" s="74">
        <f>($G26+SUM($S26:U26))*(N26*N$6)</f>
        <v>2.7832340847697923</v>
      </c>
      <c r="W26" s="74">
        <f>($G26+SUM($S26:V26))*(O26*O$6)</f>
        <v>2.7450329951429193</v>
      </c>
      <c r="X26" s="74">
        <f>($G26+SUM($S26:W26))*(P26*P$6)</f>
        <v>2.797775649654619</v>
      </c>
      <c r="Y26" s="74">
        <f>($G26+SUM($S26:X26))*(Q26*Q$6)</f>
        <v>0.650871991743597</v>
      </c>
      <c r="Z26" s="73">
        <f t="shared" si="16"/>
        <v>10.542796781650093</v>
      </c>
      <c r="AA26" s="109"/>
      <c r="AB26" s="73">
        <f t="shared" si="13"/>
        <v>6.169652381694959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31"/>
      <c r="AO26" s="110"/>
    </row>
    <row r="27" spans="1:41" ht="12.75">
      <c r="A27" s="18">
        <f t="shared" si="17"/>
        <v>41122</v>
      </c>
      <c r="B27" s="97">
        <v>41162</v>
      </c>
      <c r="C27" s="97">
        <v>41166</v>
      </c>
      <c r="D27" s="32">
        <v>12</v>
      </c>
      <c r="E27" s="65">
        <f t="shared" si="18"/>
        <v>109974.58333333333</v>
      </c>
      <c r="F27" s="66">
        <f t="shared" si="7"/>
        <v>110312.7767960693</v>
      </c>
      <c r="G27" s="67">
        <f t="shared" si="8"/>
        <v>338.1934627359733</v>
      </c>
      <c r="H27" s="64">
        <f t="shared" si="14"/>
        <v>9.460990636946672</v>
      </c>
      <c r="I27" s="64">
        <f t="shared" si="9"/>
        <v>6.15051365529348</v>
      </c>
      <c r="J27" s="34">
        <f t="shared" si="15"/>
        <v>353.80496702821347</v>
      </c>
      <c r="K27" s="12">
        <f t="shared" si="10"/>
        <v>0</v>
      </c>
      <c r="L27" s="19">
        <f t="shared" si="10"/>
        <v>0</v>
      </c>
      <c r="M27" s="19">
        <f t="shared" si="10"/>
        <v>17</v>
      </c>
      <c r="N27" s="19">
        <f t="shared" si="10"/>
        <v>92</v>
      </c>
      <c r="O27" s="19">
        <f t="shared" si="10"/>
        <v>90</v>
      </c>
      <c r="P27" s="19">
        <f t="shared" si="11"/>
        <v>91</v>
      </c>
      <c r="Q27" s="124">
        <f t="shared" si="11"/>
        <v>21</v>
      </c>
      <c r="R27" s="19"/>
      <c r="S27" s="73">
        <f t="shared" si="12"/>
        <v>0</v>
      </c>
      <c r="T27" s="74">
        <f>($G27+SUM($S27:S27))*(L27*L$6)</f>
        <v>0</v>
      </c>
      <c r="U27" s="74">
        <f>($G27+SUM($S27:T27))*(M27*M$6)</f>
        <v>0.5119229812647267</v>
      </c>
      <c r="V27" s="74">
        <f>($G27+SUM($S27:U27))*(N27*N$6)</f>
        <v>2.774600282998744</v>
      </c>
      <c r="W27" s="74">
        <f>($G27+SUM($S27:V27))*(O27*O$6)</f>
        <v>2.7365176960292943</v>
      </c>
      <c r="X27" s="74">
        <f>($G27+SUM($S27:W27))*(P27*P$6)</f>
        <v>2.7890967388539916</v>
      </c>
      <c r="Y27" s="74">
        <f>($G27+SUM($S27:X27))*(Q27*Q$6)</f>
        <v>0.6488529377999162</v>
      </c>
      <c r="Z27" s="73">
        <f t="shared" si="16"/>
        <v>9.460990636946672</v>
      </c>
      <c r="AA27" s="109"/>
      <c r="AB27" s="73">
        <f t="shared" si="13"/>
        <v>6.15051365529348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31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8"/>
        <v>109974.58333333333</v>
      </c>
      <c r="F28" s="66">
        <f t="shared" si="7"/>
        <v>110312.7767960693</v>
      </c>
      <c r="G28" s="67">
        <f t="shared" si="8"/>
        <v>338.1934627359733</v>
      </c>
      <c r="H28" s="64">
        <f t="shared" si="14"/>
        <v>8.598308265515445</v>
      </c>
      <c r="I28" s="64">
        <f t="shared" si="9"/>
        <v>6.135251547605208</v>
      </c>
      <c r="J28" s="34">
        <f t="shared" si="15"/>
        <v>352.927022549094</v>
      </c>
      <c r="K28" s="12">
        <f t="shared" si="10"/>
        <v>0</v>
      </c>
      <c r="L28" s="19">
        <f t="shared" si="10"/>
        <v>0</v>
      </c>
      <c r="M28" s="19">
        <f t="shared" si="10"/>
        <v>0</v>
      </c>
      <c r="N28" s="19">
        <f t="shared" si="10"/>
        <v>81</v>
      </c>
      <c r="O28" s="19">
        <f t="shared" si="10"/>
        <v>90</v>
      </c>
      <c r="P28" s="19">
        <f t="shared" si="11"/>
        <v>91</v>
      </c>
      <c r="Q28" s="124">
        <f t="shared" si="11"/>
        <v>21</v>
      </c>
      <c r="R28" s="19"/>
      <c r="S28" s="73">
        <f t="shared" si="12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2.4391624401436975</v>
      </c>
      <c r="W28" s="74">
        <f>($G28+SUM($S28:V28))*(O28*O$6)</f>
        <v>2.729727201753814</v>
      </c>
      <c r="X28" s="74">
        <f>($G28+SUM($S28:W28))*(P28*P$6)</f>
        <v>2.7821757730343917</v>
      </c>
      <c r="Y28" s="74">
        <f>($G28+SUM($S28:X28))*(Q28*Q$6)</f>
        <v>0.6472428505835418</v>
      </c>
      <c r="Z28" s="73">
        <f t="shared" si="16"/>
        <v>8.598308265515445</v>
      </c>
      <c r="AA28" s="109"/>
      <c r="AB28" s="73">
        <f t="shared" si="13"/>
        <v>6.135251547605208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31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8"/>
        <v>109974.58333333333</v>
      </c>
      <c r="F29" s="66">
        <f t="shared" si="7"/>
        <v>110312.7767960693</v>
      </c>
      <c r="G29" s="67">
        <f t="shared" si="8"/>
        <v>338.1934627359733</v>
      </c>
      <c r="H29" s="64">
        <f t="shared" si="14"/>
        <v>7.525292034594095</v>
      </c>
      <c r="I29" s="64">
        <f t="shared" si="9"/>
        <v>6.116268327581395</v>
      </c>
      <c r="J29" s="34">
        <f t="shared" si="15"/>
        <v>351.8350230981488</v>
      </c>
      <c r="K29" s="12">
        <f t="shared" si="10"/>
        <v>0</v>
      </c>
      <c r="L29" s="19">
        <f t="shared" si="10"/>
        <v>0</v>
      </c>
      <c r="M29" s="19">
        <f t="shared" si="10"/>
        <v>0</v>
      </c>
      <c r="N29" s="19">
        <f t="shared" si="10"/>
        <v>46</v>
      </c>
      <c r="O29" s="19">
        <f t="shared" si="10"/>
        <v>90</v>
      </c>
      <c r="P29" s="19">
        <f t="shared" si="11"/>
        <v>91</v>
      </c>
      <c r="Q29" s="124">
        <f t="shared" si="11"/>
        <v>21</v>
      </c>
      <c r="R29" s="19"/>
      <c r="S29" s="73">
        <f t="shared" si="12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1.3852033610692605</v>
      </c>
      <c r="W29" s="74">
        <f>($G29+SUM($S29:V29))*(O29*O$6)</f>
        <v>2.721281091325615</v>
      </c>
      <c r="X29" s="74">
        <f>($G29+SUM($S29:W29))*(P29*P$6)</f>
        <v>2.7735673803002707</v>
      </c>
      <c r="Y29" s="74">
        <f>($G29+SUM($S29:X29))*(Q29*Q$6)</f>
        <v>0.6452402018989484</v>
      </c>
      <c r="Z29" s="73">
        <f t="shared" si="16"/>
        <v>7.525292034594095</v>
      </c>
      <c r="AA29" s="109"/>
      <c r="AB29" s="73">
        <f t="shared" si="13"/>
        <v>6.116268327581395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31"/>
      <c r="AO29" s="110"/>
    </row>
    <row r="30" spans="1:41" ht="12.75">
      <c r="A30" s="18">
        <f t="shared" si="17"/>
        <v>41214</v>
      </c>
      <c r="B30" s="97">
        <v>41250</v>
      </c>
      <c r="C30" s="97">
        <v>41257</v>
      </c>
      <c r="D30" s="32">
        <v>12</v>
      </c>
      <c r="E30" s="65">
        <f t="shared" si="18"/>
        <v>109974.58333333333</v>
      </c>
      <c r="F30" s="66">
        <f t="shared" si="7"/>
        <v>110312.7767960693</v>
      </c>
      <c r="G30" s="67">
        <f t="shared" si="8"/>
        <v>338.1934627359733</v>
      </c>
      <c r="H30" s="64">
        <f t="shared" si="14"/>
        <v>6.666879049857014</v>
      </c>
      <c r="I30" s="64">
        <f t="shared" si="9"/>
        <v>6.101081751562333</v>
      </c>
      <c r="J30" s="34">
        <f t="shared" si="15"/>
        <v>350.96142353739265</v>
      </c>
      <c r="K30" s="12">
        <f t="shared" si="10"/>
        <v>0</v>
      </c>
      <c r="L30" s="19">
        <f t="shared" si="10"/>
        <v>0</v>
      </c>
      <c r="M30" s="19">
        <f t="shared" si="10"/>
        <v>0</v>
      </c>
      <c r="N30" s="19">
        <f t="shared" si="10"/>
        <v>18</v>
      </c>
      <c r="O30" s="19">
        <f t="shared" si="10"/>
        <v>90</v>
      </c>
      <c r="P30" s="19">
        <f t="shared" si="11"/>
        <v>91</v>
      </c>
      <c r="Q30" s="124">
        <f t="shared" si="11"/>
        <v>21</v>
      </c>
      <c r="R30" s="19"/>
      <c r="S30" s="73">
        <f t="shared" si="12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0.5420360978097106</v>
      </c>
      <c r="W30" s="74">
        <f>($G30+SUM($S30:V30))*(O30*O$6)</f>
        <v>2.7145242029830556</v>
      </c>
      <c r="X30" s="74">
        <f>($G30+SUM($S30:W30))*(P30*P$6)</f>
        <v>2.7666806661129746</v>
      </c>
      <c r="Y30" s="74">
        <f>($G30+SUM($S30:X30))*(Q30*Q$6)</f>
        <v>0.6436380829512737</v>
      </c>
      <c r="Z30" s="73">
        <f t="shared" si="16"/>
        <v>6.666879049857014</v>
      </c>
      <c r="AA30" s="109"/>
      <c r="AB30" s="73">
        <f t="shared" si="13"/>
        <v>6.101081751562333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31"/>
      <c r="AO30" s="110"/>
    </row>
    <row r="31" spans="1:41" ht="13.5" thickBot="1">
      <c r="A31" s="18">
        <f t="shared" si="17"/>
        <v>41244</v>
      </c>
      <c r="B31" s="97">
        <v>41282</v>
      </c>
      <c r="C31" s="97">
        <v>41285</v>
      </c>
      <c r="D31" s="32">
        <v>12</v>
      </c>
      <c r="E31" s="91">
        <f t="shared" si="18"/>
        <v>109974.58333333333</v>
      </c>
      <c r="F31" s="92">
        <f t="shared" si="7"/>
        <v>110312.7767960693</v>
      </c>
      <c r="G31" s="93">
        <f t="shared" si="8"/>
        <v>338.1934627359733</v>
      </c>
      <c r="H31" s="91">
        <f t="shared" si="14"/>
        <v>5.810903341719741</v>
      </c>
      <c r="I31" s="94">
        <f t="shared" si="9"/>
        <v>6.085938294516382</v>
      </c>
      <c r="J31" s="119">
        <f t="shared" si="15"/>
        <v>350.0903043722094</v>
      </c>
      <c r="K31" s="12">
        <f t="shared" si="10"/>
        <v>0</v>
      </c>
      <c r="L31" s="19">
        <f t="shared" si="10"/>
        <v>0</v>
      </c>
      <c r="M31" s="19">
        <f t="shared" si="10"/>
        <v>0</v>
      </c>
      <c r="N31" s="19">
        <f t="shared" si="10"/>
        <v>0</v>
      </c>
      <c r="O31" s="19">
        <f t="shared" si="10"/>
        <v>80</v>
      </c>
      <c r="P31" s="19">
        <f t="shared" si="11"/>
        <v>91</v>
      </c>
      <c r="Q31" s="124">
        <f t="shared" si="11"/>
        <v>21</v>
      </c>
      <c r="R31" s="19"/>
      <c r="S31" s="73">
        <f t="shared" si="12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2.4090493235987136</v>
      </c>
      <c r="X31" s="74">
        <f>($G31+SUM($S31:W31))*(P31*P$6)</f>
        <v>2.7598135052498196</v>
      </c>
      <c r="Y31" s="74">
        <f>($G31+SUM($S31:X31))*(Q31*Q$6)</f>
        <v>0.6420405128712078</v>
      </c>
      <c r="Z31" s="73">
        <f t="shared" si="16"/>
        <v>5.810903341719741</v>
      </c>
      <c r="AA31" s="109"/>
      <c r="AB31" s="73">
        <f t="shared" si="13"/>
        <v>6.085938294516382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31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1403524.9999999998</v>
      </c>
      <c r="F32" s="65">
        <f t="shared" si="19"/>
        <v>1323753.3215528317</v>
      </c>
      <c r="G32" s="65">
        <f t="shared" si="19"/>
        <v>-79771.67844716835</v>
      </c>
      <c r="H32" s="65">
        <f t="shared" si="19"/>
        <v>-3282.4231095977016</v>
      </c>
      <c r="I32" s="65">
        <f t="shared" si="19"/>
        <v>-1469.3480287596622</v>
      </c>
      <c r="J32" s="134">
        <f t="shared" si="19"/>
        <v>-84523.44958552573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Payment</v>
      </c>
      <c r="J33" s="121">
        <f>-PMT(Q5/12,12,G32+H32,0,0)</f>
        <v>-7043.620798793809</v>
      </c>
      <c r="K33" s="19"/>
      <c r="L33" s="19"/>
      <c r="M33" s="19"/>
      <c r="N33" s="19"/>
      <c r="O33" s="19"/>
      <c r="P33" s="19"/>
      <c r="Q33" s="19"/>
      <c r="AL33" s="103"/>
    </row>
    <row r="34" spans="4:42" ht="21.75" customHeight="1">
      <c r="D34"/>
      <c r="E34" s="135"/>
      <c r="F34" t="s">
        <v>132</v>
      </c>
      <c r="G34"/>
      <c r="H3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2.75">
      <c r="D35"/>
      <c r="E35"/>
      <c r="G35"/>
      <c r="H35"/>
      <c r="AE35" s="82"/>
      <c r="AF35" s="113"/>
      <c r="AG35" s="114"/>
      <c r="AH35" s="16"/>
      <c r="AI35" s="16"/>
      <c r="AJ35" s="16"/>
      <c r="AK35" s="16"/>
      <c r="AL35" s="113"/>
      <c r="AM35" s="113"/>
      <c r="AN35" s="131"/>
      <c r="AO35" s="110"/>
      <c r="AP35" s="16"/>
    </row>
    <row r="36" spans="4:42" ht="12.75">
      <c r="D36"/>
      <c r="E36"/>
      <c r="F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31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31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31"/>
      <c r="AO38" s="110"/>
      <c r="AP38" s="16"/>
    </row>
    <row r="39" spans="4:41" ht="12.75">
      <c r="D39"/>
      <c r="E39"/>
      <c r="F39"/>
      <c r="G39"/>
      <c r="H39"/>
      <c r="AE39" s="82"/>
      <c r="AF39" s="113"/>
      <c r="AG39" s="114"/>
      <c r="AH39" s="16"/>
      <c r="AJ39" s="16"/>
      <c r="AK39" s="16"/>
      <c r="AL39" s="113"/>
      <c r="AM39" s="113"/>
      <c r="AN39" s="131"/>
      <c r="AO39" s="110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31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31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31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31"/>
      <c r="AO43" s="110"/>
    </row>
    <row r="44" spans="4:41" ht="12.75">
      <c r="D44"/>
      <c r="E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31"/>
      <c r="AO44" s="110"/>
    </row>
    <row r="45" spans="4:41" ht="12.75">
      <c r="D45"/>
      <c r="E45"/>
      <c r="F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31"/>
      <c r="AO45" s="110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31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31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31"/>
      <c r="AO48" s="110"/>
    </row>
    <row r="49" spans="4:38" ht="12.75">
      <c r="D49"/>
      <c r="E49"/>
      <c r="F49"/>
      <c r="G49"/>
      <c r="H49"/>
      <c r="AL49" s="103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G61"/>
      <c r="H61"/>
    </row>
    <row r="62" spans="2:8" ht="12.75">
      <c r="B62" s="18"/>
      <c r="C62" s="18"/>
      <c r="E62" s="33"/>
      <c r="F62" t="s">
        <v>130</v>
      </c>
      <c r="G62"/>
      <c r="H62"/>
    </row>
    <row r="63" spans="2:8" ht="12.75">
      <c r="B63" s="18"/>
      <c r="C63" s="18"/>
      <c r="E63" s="33"/>
      <c r="F63" s="35"/>
      <c r="G63"/>
      <c r="H63"/>
    </row>
    <row r="64" spans="2:8" ht="12.75">
      <c r="B64" s="18"/>
      <c r="C64" s="18"/>
      <c r="E64" s="33"/>
      <c r="F64" s="35"/>
      <c r="G64"/>
      <c r="H64"/>
    </row>
    <row r="65" spans="2:8" ht="12.75">
      <c r="B65" s="18"/>
      <c r="C65" s="18"/>
      <c r="E65" s="33"/>
      <c r="F65" s="35"/>
      <c r="G65"/>
      <c r="H65"/>
    </row>
    <row r="66" spans="2:8" ht="12.75">
      <c r="B66" s="18"/>
      <c r="C66" s="18"/>
      <c r="E66" s="33"/>
      <c r="F66" s="35"/>
      <c r="G66"/>
      <c r="H66"/>
    </row>
    <row r="67" spans="2:8" ht="12.75">
      <c r="B67" s="18"/>
      <c r="C67" s="18"/>
      <c r="E67" s="33"/>
      <c r="F67" s="35"/>
      <c r="G67"/>
      <c r="H67"/>
    </row>
    <row r="68" spans="2:8" ht="12.75">
      <c r="B68" s="18"/>
      <c r="C68" s="18"/>
      <c r="E68" s="33"/>
      <c r="F68" s="35"/>
      <c r="G68"/>
      <c r="H68"/>
    </row>
    <row r="69" spans="2:8" ht="12.75">
      <c r="B69" s="18"/>
      <c r="C69" s="18"/>
      <c r="E69" s="33"/>
      <c r="F69" s="35"/>
      <c r="G69"/>
      <c r="H69"/>
    </row>
    <row r="70" spans="2:8" ht="12.75">
      <c r="B70" s="18"/>
      <c r="C70" s="18"/>
      <c r="E70" s="33"/>
      <c r="F70" s="35"/>
      <c r="G70"/>
      <c r="H70"/>
    </row>
    <row r="71" spans="2:8" ht="12.75">
      <c r="B71" s="18"/>
      <c r="C71" s="18"/>
      <c r="E71" s="33"/>
      <c r="F71" s="35"/>
      <c r="G71"/>
      <c r="H71"/>
    </row>
    <row r="72" spans="1:21" ht="12.75">
      <c r="A72" s="44"/>
      <c r="B72" s="18"/>
      <c r="C72" s="18"/>
      <c r="E72" s="33"/>
      <c r="F72" s="35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4:8" ht="12.75">
      <c r="D92"/>
      <c r="E92"/>
      <c r="F92" t="s">
        <v>131</v>
      </c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2:8" ht="12.75">
      <c r="B105" s="18"/>
      <c r="C105" s="18"/>
      <c r="E105" s="33"/>
      <c r="F105" s="35"/>
      <c r="G105"/>
      <c r="H105"/>
    </row>
    <row r="106" spans="2:8" ht="12.75">
      <c r="B106" s="18"/>
      <c r="C106" s="18"/>
      <c r="E106" s="33"/>
      <c r="F106" s="35"/>
      <c r="G106"/>
      <c r="H106"/>
    </row>
    <row r="107" spans="2:8" ht="12.75">
      <c r="B107" s="18"/>
      <c r="C107" s="18"/>
      <c r="E107" s="33"/>
      <c r="F107" s="35"/>
      <c r="G107"/>
      <c r="H107"/>
    </row>
    <row r="108" spans="2:8" ht="12.75">
      <c r="B108" s="18"/>
      <c r="C108" s="18"/>
      <c r="E108" s="33"/>
      <c r="F108" s="35"/>
      <c r="G108"/>
      <c r="H108"/>
    </row>
    <row r="109" spans="2:8" ht="12.75">
      <c r="B109" s="18"/>
      <c r="C109" s="18"/>
      <c r="E109" s="33"/>
      <c r="F109" s="35"/>
      <c r="G109"/>
      <c r="H109"/>
    </row>
    <row r="110" spans="2:8" ht="12.75">
      <c r="B110" s="18"/>
      <c r="C110" s="18"/>
      <c r="E110" s="33"/>
      <c r="F110" s="35"/>
      <c r="G110"/>
      <c r="H110"/>
    </row>
    <row r="111" spans="2:8" ht="12.75">
      <c r="B111" s="18"/>
      <c r="C111" s="18"/>
      <c r="E111" s="33"/>
      <c r="F111" s="35"/>
      <c r="G111"/>
      <c r="H111"/>
    </row>
    <row r="112" spans="2:8" ht="12.75">
      <c r="B112" s="18"/>
      <c r="C112" s="18"/>
      <c r="E112" s="33"/>
      <c r="F112" s="35"/>
      <c r="G112"/>
      <c r="H112"/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5" right="0.5" top="1.81" bottom="1" header="1.04" footer="0.5"/>
  <pageSetup fitToHeight="0" fitToWidth="1" horizontalDpi="600" verticalDpi="600" orientation="landscape" paperSize="17" scale="65" r:id="rId2"/>
  <headerFooter alignWithMargins="0">
    <oddHeader>&amp;C&amp;"Arial,Bold"&amp;14Calculation of
Interest on Transmission Enhancement Projects in AEP Zone</oddHeader>
  </headerFooter>
  <rowBreaks count="3" manualBreakCount="3">
    <brk id="33" max="27" man="1"/>
    <brk id="62" max="27" man="1"/>
    <brk id="91" max="2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3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5.851562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4.00390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4.00390625" style="0" customWidth="1"/>
    <col min="18" max="18" width="11.28125" style="0" customWidth="1"/>
    <col min="19" max="22" width="11.281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128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126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Q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 t="shared" si="2"/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8" t="str">
        <f>"Historic Interest Through 6/30/"&amp;C5+1&amp;""</f>
        <v>Historic Interest Through 6/30/2013</v>
      </c>
      <c r="I8" s="138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9"/>
      <c r="I9" s="139"/>
      <c r="J9" s="27"/>
      <c r="K9" s="13"/>
      <c r="L9" s="17"/>
      <c r="M9" s="17"/>
      <c r="N9" s="17"/>
      <c r="O9" s="17"/>
      <c r="P9" s="17"/>
      <c r="Q9" s="17"/>
      <c r="R9" s="17"/>
      <c r="S9" s="140" t="s">
        <v>102</v>
      </c>
      <c r="T9" s="141"/>
      <c r="U9" s="141"/>
      <c r="V9" s="141"/>
      <c r="W9" s="141"/>
      <c r="X9" s="141"/>
      <c r="Y9" s="14"/>
      <c r="Z9" s="138" t="s">
        <v>115</v>
      </c>
      <c r="AB9" s="138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9"/>
      <c r="I10" s="139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Y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 t="shared" si="5"/>
        <v>3Q2013</v>
      </c>
      <c r="Z10" s="138"/>
      <c r="AB10" s="138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135</v>
      </c>
      <c r="C12" s="98"/>
      <c r="E12" s="15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137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/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92584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46292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'[2]I &amp; M WS K TRUE-UP RTEP RR'!$N$176</f>
        <v>0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-46292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5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0</v>
      </c>
      <c r="G20" s="67">
        <f aca="true" t="shared" si="8" ref="G20:G31">+F20-E20</f>
        <v>0</v>
      </c>
      <c r="H20" s="64">
        <f>+Z20</f>
        <v>0</v>
      </c>
      <c r="I20" s="108">
        <f aca="true" t="shared" si="9" ref="I20:I31">+AB20</f>
        <v>0</v>
      </c>
      <c r="J20" s="34">
        <f>+G20+H20+I20</f>
        <v>0</v>
      </c>
      <c r="K20" s="12">
        <f aca="true" t="shared" si="10" ref="K20:O31">IF($C20&lt;K$3,K$7,IF($C20&lt;L$3,L$3-$C20,0))</f>
        <v>51</v>
      </c>
      <c r="L20" s="19">
        <f t="shared" si="10"/>
        <v>91</v>
      </c>
      <c r="M20" s="19">
        <f t="shared" si="10"/>
        <v>92</v>
      </c>
      <c r="N20" s="19">
        <f t="shared" si="10"/>
        <v>92</v>
      </c>
      <c r="O20" s="19">
        <f t="shared" si="10"/>
        <v>90</v>
      </c>
      <c r="P20" s="19">
        <f aca="true" t="shared" si="11" ref="P20:Q31">IF($C20&lt;P$3,P$7,IF($C20&lt;V$3,V$3-$C20,0))</f>
        <v>91</v>
      </c>
      <c r="Q20" s="124">
        <f t="shared" si="11"/>
        <v>21</v>
      </c>
      <c r="R20" s="19"/>
      <c r="S20" s="73">
        <f aca="true" t="shared" si="12" ref="S20:S31">+$G20*(K20*K$6)</f>
        <v>0</v>
      </c>
      <c r="T20" s="74">
        <f>($G20+SUM($S20:S20))*(L20*L$6)</f>
        <v>0</v>
      </c>
      <c r="U20" s="74">
        <f>($G20+SUM($S20:T20))*(M20*M$6)</f>
        <v>0</v>
      </c>
      <c r="V20" s="74">
        <f>($G20+SUM($S20:U20))*(N20*N$6)</f>
        <v>0</v>
      </c>
      <c r="W20" s="74">
        <f>($G20+SUM($S20:V20))*(O20*O$6)</f>
        <v>0</v>
      </c>
      <c r="X20" s="74">
        <f>($G20+SUM($S20:W20))*(P20*P$6)</f>
        <v>0</v>
      </c>
      <c r="Y20" s="74">
        <f>($G20+SUM($S20:X20))*(Q20*Q$6)</f>
        <v>0</v>
      </c>
      <c r="Z20" s="73">
        <f>SUM(S20:Y20)</f>
        <v>0</v>
      </c>
      <c r="AA20" s="109"/>
      <c r="AB20" s="73">
        <f aca="true" t="shared" si="13" ref="AB20:AB31">-PMT(Q$5/12,12,G20+H20)*12-SUM(G20:H20)</f>
        <v>0</v>
      </c>
      <c r="AC20" s="112"/>
      <c r="AE20" s="82"/>
      <c r="AF20" s="113"/>
      <c r="AG20" s="114"/>
      <c r="AL20" s="113"/>
      <c r="AM20" s="113"/>
      <c r="AN20" s="131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0</v>
      </c>
      <c r="F21" s="66">
        <f t="shared" si="7"/>
        <v>0</v>
      </c>
      <c r="G21" s="67">
        <f t="shared" si="8"/>
        <v>0</v>
      </c>
      <c r="H21" s="64">
        <f aca="true" t="shared" si="14" ref="H21:H31">+Z21</f>
        <v>0</v>
      </c>
      <c r="I21" s="64">
        <f t="shared" si="9"/>
        <v>0</v>
      </c>
      <c r="J21" s="34">
        <f aca="true" t="shared" si="15" ref="J21:J31">+G21+H21+I21</f>
        <v>0</v>
      </c>
      <c r="K21" s="12">
        <f t="shared" si="10"/>
        <v>16</v>
      </c>
      <c r="L21" s="19">
        <f t="shared" si="10"/>
        <v>91</v>
      </c>
      <c r="M21" s="19">
        <f t="shared" si="10"/>
        <v>92</v>
      </c>
      <c r="N21" s="19">
        <f t="shared" si="10"/>
        <v>92</v>
      </c>
      <c r="O21" s="19">
        <f t="shared" si="10"/>
        <v>90</v>
      </c>
      <c r="P21" s="19">
        <f t="shared" si="11"/>
        <v>91</v>
      </c>
      <c r="Q21" s="124">
        <f t="shared" si="11"/>
        <v>21</v>
      </c>
      <c r="R21" s="19"/>
      <c r="S21" s="73">
        <f t="shared" si="12"/>
        <v>0</v>
      </c>
      <c r="T21" s="74">
        <f>($G21+SUM($S21:S21))*(L21*L$6)</f>
        <v>0</v>
      </c>
      <c r="U21" s="74">
        <f>($G21+SUM($S21:T21))*(M21*M$6)</f>
        <v>0</v>
      </c>
      <c r="V21" s="74">
        <f>($G21+SUM($S21:U21))*(N21*N$6)</f>
        <v>0</v>
      </c>
      <c r="W21" s="74">
        <f>($G21+SUM($S21:V21))*(O21*O$6)</f>
        <v>0</v>
      </c>
      <c r="X21" s="74">
        <f>($G21+SUM($S21:W21))*(P21*P$6)</f>
        <v>0</v>
      </c>
      <c r="Y21" s="74">
        <f>($G21+SUM($S21:X21))*(Q21*Q$6)</f>
        <v>0</v>
      </c>
      <c r="Z21" s="73">
        <f aca="true" t="shared" si="16" ref="Z21:Z31">SUM(S21:Y21)</f>
        <v>0</v>
      </c>
      <c r="AA21" s="109"/>
      <c r="AB21" s="73">
        <f t="shared" si="13"/>
        <v>0</v>
      </c>
      <c r="AC21" s="74"/>
      <c r="AE21" s="82"/>
      <c r="AF21" s="113"/>
      <c r="AG21" s="114"/>
      <c r="AL21" s="113"/>
      <c r="AM21" s="113"/>
      <c r="AN21" s="131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0</v>
      </c>
      <c r="F22" s="66">
        <f t="shared" si="7"/>
        <v>0</v>
      </c>
      <c r="G22" s="67">
        <f t="shared" si="8"/>
        <v>0</v>
      </c>
      <c r="H22" s="64">
        <f t="shared" si="14"/>
        <v>0</v>
      </c>
      <c r="I22" s="64">
        <f t="shared" si="9"/>
        <v>0</v>
      </c>
      <c r="J22" s="34">
        <f t="shared" si="15"/>
        <v>0</v>
      </c>
      <c r="K22" s="12">
        <f t="shared" si="10"/>
        <v>0</v>
      </c>
      <c r="L22" s="19">
        <f t="shared" si="10"/>
        <v>79</v>
      </c>
      <c r="M22" s="19">
        <f t="shared" si="10"/>
        <v>92</v>
      </c>
      <c r="N22" s="19">
        <f t="shared" si="10"/>
        <v>92</v>
      </c>
      <c r="O22" s="19">
        <f t="shared" si="10"/>
        <v>90</v>
      </c>
      <c r="P22" s="19">
        <f t="shared" si="11"/>
        <v>91</v>
      </c>
      <c r="Q22" s="124">
        <f t="shared" si="11"/>
        <v>21</v>
      </c>
      <c r="R22" s="19"/>
      <c r="S22" s="73">
        <f t="shared" si="12"/>
        <v>0</v>
      </c>
      <c r="T22" s="74">
        <f>($G22+SUM($S22:S22))*(L22*L$6)</f>
        <v>0</v>
      </c>
      <c r="U22" s="74">
        <f>($G22+SUM($S22:T22))*(M22*M$6)</f>
        <v>0</v>
      </c>
      <c r="V22" s="74">
        <f>($G22+SUM($S22:U22))*(N22*N$6)</f>
        <v>0</v>
      </c>
      <c r="W22" s="74">
        <f>($G22+SUM($S22:V22))*(O22*O$6)</f>
        <v>0</v>
      </c>
      <c r="X22" s="74">
        <f>($G22+SUM($S22:W22))*(P22*P$6)</f>
        <v>0</v>
      </c>
      <c r="Y22" s="74">
        <f>($G22+SUM($S22:X22))*(Q22*Q$6)</f>
        <v>0</v>
      </c>
      <c r="Z22" s="73">
        <f t="shared" si="16"/>
        <v>0</v>
      </c>
      <c r="AA22" s="109"/>
      <c r="AB22" s="73">
        <f t="shared" si="13"/>
        <v>0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31"/>
      <c r="AO22" s="110"/>
    </row>
    <row r="23" spans="1:41" ht="12.75">
      <c r="A23" s="18">
        <f aca="true" t="shared" si="17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0</v>
      </c>
      <c r="F23" s="66">
        <f t="shared" si="7"/>
        <v>0</v>
      </c>
      <c r="G23" s="67">
        <f t="shared" si="8"/>
        <v>0</v>
      </c>
      <c r="H23" s="64">
        <f t="shared" si="14"/>
        <v>0</v>
      </c>
      <c r="I23" s="64">
        <f t="shared" si="9"/>
        <v>0</v>
      </c>
      <c r="J23" s="34">
        <f t="shared" si="15"/>
        <v>0</v>
      </c>
      <c r="K23" s="12">
        <f t="shared" si="10"/>
        <v>0</v>
      </c>
      <c r="L23" s="19">
        <f t="shared" si="10"/>
        <v>51</v>
      </c>
      <c r="M23" s="19">
        <f t="shared" si="10"/>
        <v>92</v>
      </c>
      <c r="N23" s="19">
        <f t="shared" si="10"/>
        <v>92</v>
      </c>
      <c r="O23" s="19">
        <f t="shared" si="10"/>
        <v>90</v>
      </c>
      <c r="P23" s="19">
        <f t="shared" si="11"/>
        <v>91</v>
      </c>
      <c r="Q23" s="124">
        <f t="shared" si="11"/>
        <v>21</v>
      </c>
      <c r="R23" s="19"/>
      <c r="S23" s="73">
        <f t="shared" si="12"/>
        <v>0</v>
      </c>
      <c r="T23" s="74">
        <f>($G23+SUM($S23:S23))*(L23*L$6)</f>
        <v>0</v>
      </c>
      <c r="U23" s="74">
        <f>($G23+SUM($S23:T23))*(M23*M$6)</f>
        <v>0</v>
      </c>
      <c r="V23" s="74">
        <f>($G23+SUM($S23:U23))*(N23*N$6)</f>
        <v>0</v>
      </c>
      <c r="W23" s="74">
        <f>($G23+SUM($S23:V23))*(O23*O$6)</f>
        <v>0</v>
      </c>
      <c r="X23" s="74">
        <f>($G23+SUM($S23:W23))*(P23*P$6)</f>
        <v>0</v>
      </c>
      <c r="Y23" s="74">
        <f>($G23+SUM($S23:X23))*(Q23*Q$6)</f>
        <v>0</v>
      </c>
      <c r="Z23" s="73">
        <f t="shared" si="16"/>
        <v>0</v>
      </c>
      <c r="AA23" s="109"/>
      <c r="AB23" s="73">
        <f t="shared" si="13"/>
        <v>0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31"/>
      <c r="AO23" s="110"/>
    </row>
    <row r="24" spans="1:41" ht="12" customHeight="1">
      <c r="A24" s="18">
        <f t="shared" si="17"/>
        <v>41030</v>
      </c>
      <c r="B24" s="97">
        <v>41067</v>
      </c>
      <c r="C24" s="97">
        <v>41075</v>
      </c>
      <c r="D24" s="32">
        <v>12</v>
      </c>
      <c r="E24" s="65">
        <f t="shared" si="6"/>
        <v>0</v>
      </c>
      <c r="F24" s="66">
        <f t="shared" si="7"/>
        <v>0</v>
      </c>
      <c r="G24" s="67">
        <f t="shared" si="8"/>
        <v>0</v>
      </c>
      <c r="H24" s="64">
        <f t="shared" si="14"/>
        <v>0</v>
      </c>
      <c r="I24" s="64">
        <f t="shared" si="9"/>
        <v>0</v>
      </c>
      <c r="J24" s="34">
        <f t="shared" si="15"/>
        <v>0</v>
      </c>
      <c r="K24" s="12">
        <f t="shared" si="10"/>
        <v>0</v>
      </c>
      <c r="L24" s="19">
        <f t="shared" si="10"/>
        <v>16</v>
      </c>
      <c r="M24" s="19">
        <f t="shared" si="10"/>
        <v>92</v>
      </c>
      <c r="N24" s="19">
        <f t="shared" si="10"/>
        <v>92</v>
      </c>
      <c r="O24" s="19">
        <f t="shared" si="10"/>
        <v>90</v>
      </c>
      <c r="P24" s="19">
        <f t="shared" si="11"/>
        <v>91</v>
      </c>
      <c r="Q24" s="124">
        <f t="shared" si="11"/>
        <v>21</v>
      </c>
      <c r="R24" s="19"/>
      <c r="S24" s="73">
        <f t="shared" si="12"/>
        <v>0</v>
      </c>
      <c r="T24" s="74">
        <f>($G24+SUM($S24:S24))*(L24*L$6)</f>
        <v>0</v>
      </c>
      <c r="U24" s="74">
        <f>($G24+SUM($S24:T24))*(M24*M$6)</f>
        <v>0</v>
      </c>
      <c r="V24" s="74">
        <f>($G24+SUM($S24:U24))*(N24*N$6)</f>
        <v>0</v>
      </c>
      <c r="W24" s="74">
        <f>($G24+SUM($S24:V24))*(O24*O$6)</f>
        <v>0</v>
      </c>
      <c r="X24" s="74">
        <f>($G24+SUM($S24:W24))*(P24*P$6)</f>
        <v>0</v>
      </c>
      <c r="Y24" s="74">
        <f>($G24+SUM($S24:X24))*(Q24*Q$6)</f>
        <v>0</v>
      </c>
      <c r="Z24" s="73">
        <f t="shared" si="16"/>
        <v>0</v>
      </c>
      <c r="AA24" s="109"/>
      <c r="AB24" s="73">
        <f t="shared" si="13"/>
        <v>0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31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0</v>
      </c>
      <c r="F25" s="66">
        <f t="shared" si="7"/>
        <v>0</v>
      </c>
      <c r="G25" s="67">
        <f t="shared" si="8"/>
        <v>0</v>
      </c>
      <c r="H25" s="64">
        <f t="shared" si="14"/>
        <v>0</v>
      </c>
      <c r="I25" s="64">
        <f t="shared" si="9"/>
        <v>0</v>
      </c>
      <c r="J25" s="34">
        <f t="shared" si="15"/>
        <v>0</v>
      </c>
      <c r="K25" s="12">
        <f t="shared" si="10"/>
        <v>0</v>
      </c>
      <c r="L25" s="19">
        <f t="shared" si="10"/>
        <v>0</v>
      </c>
      <c r="M25" s="19">
        <f t="shared" si="10"/>
        <v>80</v>
      </c>
      <c r="N25" s="19">
        <f t="shared" si="10"/>
        <v>92</v>
      </c>
      <c r="O25" s="19">
        <f t="shared" si="10"/>
        <v>90</v>
      </c>
      <c r="P25" s="19">
        <f t="shared" si="11"/>
        <v>91</v>
      </c>
      <c r="Q25" s="124">
        <f t="shared" si="11"/>
        <v>21</v>
      </c>
      <c r="R25" s="19"/>
      <c r="S25" s="73">
        <f t="shared" si="12"/>
        <v>0</v>
      </c>
      <c r="T25" s="74">
        <f>($G25+SUM($S25:S25))*(L25*L$6)</f>
        <v>0</v>
      </c>
      <c r="U25" s="74">
        <f>($G25+SUM($S25:T25))*(M25*M$6)</f>
        <v>0</v>
      </c>
      <c r="V25" s="74">
        <f>($G25+SUM($S25:U25))*(N25*N$6)</f>
        <v>0</v>
      </c>
      <c r="W25" s="74">
        <f>($G25+SUM($S25:V25))*(O25*O$6)</f>
        <v>0</v>
      </c>
      <c r="X25" s="74">
        <f>($G25+SUM($S25:W25))*(P25*P$6)</f>
        <v>0</v>
      </c>
      <c r="Y25" s="74">
        <f>($G25+SUM($S25:X25))*(Q25*Q$6)</f>
        <v>0</v>
      </c>
      <c r="Z25" s="73">
        <f t="shared" si="16"/>
        <v>0</v>
      </c>
      <c r="AA25" s="109"/>
      <c r="AB25" s="73">
        <f t="shared" si="13"/>
        <v>0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31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8" ref="E26:E31">$E$15/12</f>
        <v>7715.333333333333</v>
      </c>
      <c r="F26" s="66">
        <f t="shared" si="7"/>
        <v>0</v>
      </c>
      <c r="G26" s="67">
        <f t="shared" si="8"/>
        <v>-7715.333333333333</v>
      </c>
      <c r="H26" s="64">
        <f t="shared" si="14"/>
        <v>-240.51674676966533</v>
      </c>
      <c r="I26" s="64">
        <f t="shared" si="9"/>
        <v>-140.75057598831336</v>
      </c>
      <c r="J26" s="34">
        <f t="shared" si="15"/>
        <v>-8096.600656091312</v>
      </c>
      <c r="K26" s="12">
        <f t="shared" si="10"/>
        <v>0</v>
      </c>
      <c r="L26" s="19">
        <f t="shared" si="10"/>
        <v>0</v>
      </c>
      <c r="M26" s="19">
        <f t="shared" si="10"/>
        <v>52</v>
      </c>
      <c r="N26" s="19">
        <f t="shared" si="10"/>
        <v>92</v>
      </c>
      <c r="O26" s="19">
        <f t="shared" si="10"/>
        <v>90</v>
      </c>
      <c r="P26" s="19">
        <f t="shared" si="11"/>
        <v>91</v>
      </c>
      <c r="Q26" s="124">
        <f t="shared" si="11"/>
        <v>21</v>
      </c>
      <c r="R26" s="19"/>
      <c r="S26" s="73">
        <f t="shared" si="12"/>
        <v>0</v>
      </c>
      <c r="T26" s="74">
        <f>($G26+SUM($S26:S26))*(L26*L$6)</f>
        <v>0</v>
      </c>
      <c r="U26" s="74">
        <f>($G26+SUM($S26:T26))*(M26*M$6)</f>
        <v>-35.7230502283105</v>
      </c>
      <c r="V26" s="74">
        <f>($G26+SUM($S26:U26))*(N26*N$6)</f>
        <v>-63.494955032463864</v>
      </c>
      <c r="W26" s="74">
        <f>($G26+SUM($S26:V26))*(O26*O$6)</f>
        <v>-62.62345935722675</v>
      </c>
      <c r="X26" s="74">
        <f>($G26+SUM($S26:W26))*(P26*P$6)</f>
        <v>-63.82669716422211</v>
      </c>
      <c r="Y26" s="74">
        <f>($G26+SUM($S26:X26))*(Q26*Q$6)</f>
        <v>-14.848584987442099</v>
      </c>
      <c r="Z26" s="73">
        <f t="shared" si="16"/>
        <v>-240.51674676966533</v>
      </c>
      <c r="AA26" s="109"/>
      <c r="AB26" s="73">
        <f t="shared" si="13"/>
        <v>-140.75057598831336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31"/>
      <c r="AO26" s="110"/>
    </row>
    <row r="27" spans="1:41" ht="12.75">
      <c r="A27" s="18">
        <f t="shared" si="17"/>
        <v>41122</v>
      </c>
      <c r="B27" s="97">
        <v>41162</v>
      </c>
      <c r="C27" s="97">
        <v>41166</v>
      </c>
      <c r="D27" s="32">
        <v>12</v>
      </c>
      <c r="E27" s="65">
        <f t="shared" si="18"/>
        <v>7715.333333333333</v>
      </c>
      <c r="F27" s="66">
        <f t="shared" si="7"/>
        <v>0</v>
      </c>
      <c r="G27" s="67">
        <f t="shared" si="8"/>
        <v>-7715.333333333333</v>
      </c>
      <c r="H27" s="64">
        <f t="shared" si="14"/>
        <v>-215.83710056683145</v>
      </c>
      <c r="I27" s="64">
        <f t="shared" si="9"/>
        <v>-140.31395709991557</v>
      </c>
      <c r="J27" s="34">
        <f t="shared" si="15"/>
        <v>-8071.48439100008</v>
      </c>
      <c r="K27" s="12">
        <f t="shared" si="10"/>
        <v>0</v>
      </c>
      <c r="L27" s="19">
        <f t="shared" si="10"/>
        <v>0</v>
      </c>
      <c r="M27" s="19">
        <f t="shared" si="10"/>
        <v>17</v>
      </c>
      <c r="N27" s="19">
        <f t="shared" si="10"/>
        <v>92</v>
      </c>
      <c r="O27" s="19">
        <f t="shared" si="10"/>
        <v>90</v>
      </c>
      <c r="P27" s="19">
        <f t="shared" si="11"/>
        <v>91</v>
      </c>
      <c r="Q27" s="124">
        <f t="shared" si="11"/>
        <v>21</v>
      </c>
      <c r="R27" s="19"/>
      <c r="S27" s="73">
        <f t="shared" si="12"/>
        <v>0</v>
      </c>
      <c r="T27" s="74">
        <f>($G27+SUM($S27:S27))*(L27*L$6)</f>
        <v>0</v>
      </c>
      <c r="U27" s="74">
        <f>($G27+SUM($S27:T27))*(M27*M$6)</f>
        <v>-11.678689497716896</v>
      </c>
      <c r="V27" s="74">
        <f>($G27+SUM($S27:U27))*(N27*N$6)</f>
        <v>-63.297988899355715</v>
      </c>
      <c r="W27" s="74">
        <f>($G27+SUM($S27:V27))*(O27*O$6)</f>
        <v>-62.429196669346396</v>
      </c>
      <c r="X27" s="74">
        <f>($G27+SUM($S27:W27))*(P27*P$6)</f>
        <v>-63.62870194203361</v>
      </c>
      <c r="Y27" s="74">
        <f>($G27+SUM($S27:X27))*(Q27*Q$6)</f>
        <v>-14.802523558378814</v>
      </c>
      <c r="Z27" s="73">
        <f t="shared" si="16"/>
        <v>-215.83710056683145</v>
      </c>
      <c r="AA27" s="109"/>
      <c r="AB27" s="73">
        <f t="shared" si="13"/>
        <v>-140.31395709991557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31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8"/>
        <v>7715.333333333333</v>
      </c>
      <c r="F28" s="66">
        <f t="shared" si="7"/>
        <v>0</v>
      </c>
      <c r="G28" s="67">
        <f t="shared" si="8"/>
        <v>-7715.333333333333</v>
      </c>
      <c r="H28" s="64">
        <f t="shared" si="14"/>
        <v>-196.15640655655537</v>
      </c>
      <c r="I28" s="64">
        <f t="shared" si="9"/>
        <v>-139.96577695701308</v>
      </c>
      <c r="J28" s="34">
        <f t="shared" si="15"/>
        <v>-8051.455516846901</v>
      </c>
      <c r="K28" s="12">
        <f t="shared" si="10"/>
        <v>0</v>
      </c>
      <c r="L28" s="19">
        <f t="shared" si="10"/>
        <v>0</v>
      </c>
      <c r="M28" s="19">
        <f t="shared" si="10"/>
        <v>0</v>
      </c>
      <c r="N28" s="19">
        <f t="shared" si="10"/>
        <v>81</v>
      </c>
      <c r="O28" s="19">
        <f t="shared" si="10"/>
        <v>90</v>
      </c>
      <c r="P28" s="19">
        <f t="shared" si="11"/>
        <v>91</v>
      </c>
      <c r="Q28" s="124">
        <f t="shared" si="11"/>
        <v>21</v>
      </c>
      <c r="R28" s="19"/>
      <c r="S28" s="73">
        <f t="shared" si="12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-55.6455205479452</v>
      </c>
      <c r="W28" s="74">
        <f>($G28+SUM($S28:V28))*(O28*O$6)</f>
        <v>-62.27428259617188</v>
      </c>
      <c r="X28" s="74">
        <f>($G28+SUM($S28:W28))*(P28*P$6)</f>
        <v>-63.47081137296455</v>
      </c>
      <c r="Y28" s="74">
        <f>($G28+SUM($S28:X28))*(Q28*Q$6)</f>
        <v>-14.765792039473716</v>
      </c>
      <c r="Z28" s="73">
        <f t="shared" si="16"/>
        <v>-196.15640655655537</v>
      </c>
      <c r="AA28" s="109"/>
      <c r="AB28" s="73">
        <f t="shared" si="13"/>
        <v>-139.96577695701308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31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8"/>
        <v>7715.333333333333</v>
      </c>
      <c r="F29" s="66">
        <f t="shared" si="7"/>
        <v>0</v>
      </c>
      <c r="G29" s="67">
        <f t="shared" si="8"/>
        <v>-7715.333333333333</v>
      </c>
      <c r="H29" s="64">
        <f t="shared" si="14"/>
        <v>-171.67728792823834</v>
      </c>
      <c r="I29" s="64">
        <f t="shared" si="9"/>
        <v>-139.53270569348751</v>
      </c>
      <c r="J29" s="34">
        <f t="shared" si="15"/>
        <v>-8026.543326955059</v>
      </c>
      <c r="K29" s="12">
        <f t="shared" si="10"/>
        <v>0</v>
      </c>
      <c r="L29" s="19">
        <f t="shared" si="10"/>
        <v>0</v>
      </c>
      <c r="M29" s="19">
        <f t="shared" si="10"/>
        <v>0</v>
      </c>
      <c r="N29" s="19">
        <f t="shared" si="10"/>
        <v>46</v>
      </c>
      <c r="O29" s="19">
        <f t="shared" si="10"/>
        <v>90</v>
      </c>
      <c r="P29" s="19">
        <f t="shared" si="11"/>
        <v>91</v>
      </c>
      <c r="Q29" s="124">
        <f t="shared" si="11"/>
        <v>21</v>
      </c>
      <c r="R29" s="19"/>
      <c r="S29" s="73">
        <f t="shared" si="12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-31.601159817351594</v>
      </c>
      <c r="W29" s="74">
        <f>($G29+SUM($S29:V29))*(O29*O$6)</f>
        <v>-62.08159833552261</v>
      </c>
      <c r="X29" s="74">
        <f>($G29+SUM($S29:W29))*(P29*P$6)</f>
        <v>-63.27442490567249</v>
      </c>
      <c r="Y29" s="74">
        <f>($G29+SUM($S29:X29))*(Q29*Q$6)</f>
        <v>-14.720104869691662</v>
      </c>
      <c r="Z29" s="73">
        <f t="shared" si="16"/>
        <v>-171.67728792823834</v>
      </c>
      <c r="AA29" s="109"/>
      <c r="AB29" s="73">
        <f t="shared" si="13"/>
        <v>-139.53270569348751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31"/>
      <c r="AO29" s="110"/>
    </row>
    <row r="30" spans="1:41" ht="12.75">
      <c r="A30" s="18">
        <f t="shared" si="17"/>
        <v>41214</v>
      </c>
      <c r="B30" s="97">
        <v>41250</v>
      </c>
      <c r="C30" s="97">
        <v>41257</v>
      </c>
      <c r="D30" s="32">
        <v>12</v>
      </c>
      <c r="E30" s="65">
        <f t="shared" si="18"/>
        <v>7715.333333333333</v>
      </c>
      <c r="F30" s="66">
        <f t="shared" si="7"/>
        <v>0</v>
      </c>
      <c r="G30" s="67">
        <f t="shared" si="8"/>
        <v>-7715.333333333333</v>
      </c>
      <c r="H30" s="64">
        <f t="shared" si="14"/>
        <v>-152.09399302558475</v>
      </c>
      <c r="I30" s="64">
        <f t="shared" si="9"/>
        <v>-139.18624868266397</v>
      </c>
      <c r="J30" s="34">
        <f t="shared" si="15"/>
        <v>-8006.6135750415815</v>
      </c>
      <c r="K30" s="12">
        <f t="shared" si="10"/>
        <v>0</v>
      </c>
      <c r="L30" s="19">
        <f t="shared" si="10"/>
        <v>0</v>
      </c>
      <c r="M30" s="19">
        <f t="shared" si="10"/>
        <v>0</v>
      </c>
      <c r="N30" s="19">
        <f t="shared" si="10"/>
        <v>18</v>
      </c>
      <c r="O30" s="19">
        <f t="shared" si="10"/>
        <v>90</v>
      </c>
      <c r="P30" s="19">
        <f t="shared" si="11"/>
        <v>91</v>
      </c>
      <c r="Q30" s="124">
        <f t="shared" si="11"/>
        <v>21</v>
      </c>
      <c r="R30" s="19"/>
      <c r="S30" s="73">
        <f t="shared" si="12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-12.36567123287671</v>
      </c>
      <c r="W30" s="74">
        <f>($G30+SUM($S30:V30))*(O30*O$6)</f>
        <v>-61.92745092700318</v>
      </c>
      <c r="X30" s="74">
        <f>($G30+SUM($S30:W30))*(P30*P$6)</f>
        <v>-63.11731573183884</v>
      </c>
      <c r="Y30" s="74">
        <f>($G30+SUM($S30:X30))*(Q30*Q$6)</f>
        <v>-14.683555133866019</v>
      </c>
      <c r="Z30" s="73">
        <f t="shared" si="16"/>
        <v>-152.09399302558475</v>
      </c>
      <c r="AA30" s="109"/>
      <c r="AB30" s="73">
        <f t="shared" si="13"/>
        <v>-139.18624868266397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31"/>
      <c r="AO30" s="110"/>
    </row>
    <row r="31" spans="1:41" ht="13.5" thickBot="1">
      <c r="A31" s="18">
        <f t="shared" si="17"/>
        <v>41244</v>
      </c>
      <c r="B31" s="97">
        <v>41282</v>
      </c>
      <c r="C31" s="97">
        <v>41285</v>
      </c>
      <c r="D31" s="32">
        <v>12</v>
      </c>
      <c r="E31" s="91">
        <f t="shared" si="18"/>
        <v>7715.333333333333</v>
      </c>
      <c r="F31" s="92">
        <f t="shared" si="7"/>
        <v>0</v>
      </c>
      <c r="G31" s="93">
        <f t="shared" si="8"/>
        <v>-7715.333333333333</v>
      </c>
      <c r="H31" s="91">
        <f t="shared" si="14"/>
        <v>-132.56630062110165</v>
      </c>
      <c r="I31" s="94">
        <f t="shared" si="9"/>
        <v>-138.8407753610245</v>
      </c>
      <c r="J31" s="119">
        <f t="shared" si="15"/>
        <v>-7986.740409315459</v>
      </c>
      <c r="K31" s="12">
        <f t="shared" si="10"/>
        <v>0</v>
      </c>
      <c r="L31" s="19">
        <f t="shared" si="10"/>
        <v>0</v>
      </c>
      <c r="M31" s="19">
        <f t="shared" si="10"/>
        <v>0</v>
      </c>
      <c r="N31" s="19">
        <f t="shared" si="10"/>
        <v>0</v>
      </c>
      <c r="O31" s="19">
        <f t="shared" si="10"/>
        <v>80</v>
      </c>
      <c r="P31" s="19">
        <f t="shared" si="11"/>
        <v>91</v>
      </c>
      <c r="Q31" s="124">
        <f t="shared" si="11"/>
        <v>21</v>
      </c>
      <c r="R31" s="19"/>
      <c r="S31" s="73">
        <f t="shared" si="12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-54.958538812785385</v>
      </c>
      <c r="X31" s="74">
        <f>($G31+SUM($S31:W31))*(P31*P$6)</f>
        <v>-62.96065263526615</v>
      </c>
      <c r="Y31" s="74">
        <f>($G31+SUM($S31:X31))*(Q31*Q$6)</f>
        <v>-14.64710917305012</v>
      </c>
      <c r="Z31" s="73">
        <f t="shared" si="16"/>
        <v>-132.56630062110165</v>
      </c>
      <c r="AA31" s="109"/>
      <c r="AB31" s="73">
        <f t="shared" si="13"/>
        <v>-138.8407753610245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31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46292</v>
      </c>
      <c r="F32" s="65">
        <f t="shared" si="19"/>
        <v>0</v>
      </c>
      <c r="G32" s="65">
        <f t="shared" si="19"/>
        <v>-46292</v>
      </c>
      <c r="H32" s="65">
        <f t="shared" si="19"/>
        <v>-1108.847835467977</v>
      </c>
      <c r="I32" s="65">
        <f t="shared" si="19"/>
        <v>-838.590039782418</v>
      </c>
      <c r="J32" s="134">
        <f t="shared" si="19"/>
        <v>-48239.4378752504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Payment</v>
      </c>
      <c r="J33" s="121">
        <f>-PMT(Q5/12,12,G32+H32,0,0)</f>
        <v>-4019.9531562708667</v>
      </c>
      <c r="K33" s="19"/>
      <c r="L33" s="19"/>
      <c r="M33" s="19"/>
      <c r="N33" s="19"/>
      <c r="O33" s="19"/>
      <c r="P33" s="19"/>
      <c r="Q33" s="19"/>
      <c r="AL33" s="103"/>
    </row>
    <row r="34" spans="4:42" ht="21.75" customHeight="1">
      <c r="D34"/>
      <c r="E34" s="135"/>
      <c r="F34" t="s">
        <v>132</v>
      </c>
      <c r="G34"/>
      <c r="H3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2.75">
      <c r="D35"/>
      <c r="E35"/>
      <c r="G35"/>
      <c r="H35"/>
      <c r="AE35" s="82"/>
      <c r="AF35" s="113"/>
      <c r="AG35" s="114"/>
      <c r="AH35" s="16"/>
      <c r="AI35" s="16"/>
      <c r="AJ35" s="16"/>
      <c r="AK35" s="16"/>
      <c r="AL35" s="113"/>
      <c r="AM35" s="113"/>
      <c r="AN35" s="131"/>
      <c r="AO35" s="110"/>
      <c r="AP35" s="16"/>
    </row>
    <row r="36" spans="4:42" ht="12.75">
      <c r="D36"/>
      <c r="E36"/>
      <c r="F36"/>
      <c r="G36"/>
      <c r="H36"/>
      <c r="AE36" s="82"/>
      <c r="AF36" s="113"/>
      <c r="AG36" s="114"/>
      <c r="AH36" s="16"/>
      <c r="AI36" s="16"/>
      <c r="AJ36" s="16"/>
      <c r="AK36" s="16"/>
      <c r="AL36" s="113"/>
      <c r="AM36" s="113"/>
      <c r="AN36" s="131"/>
      <c r="AO36" s="110"/>
      <c r="AP36" s="16"/>
    </row>
    <row r="37" spans="4:42" ht="12.75">
      <c r="D37"/>
      <c r="E37"/>
      <c r="F37"/>
      <c r="G37"/>
      <c r="H37"/>
      <c r="AE37" s="82"/>
      <c r="AF37" s="113"/>
      <c r="AG37" s="114"/>
      <c r="AH37" s="16"/>
      <c r="AI37" s="16"/>
      <c r="AJ37" s="16"/>
      <c r="AK37" s="16"/>
      <c r="AL37" s="113"/>
      <c r="AM37" s="113"/>
      <c r="AN37" s="131"/>
      <c r="AO37" s="110"/>
      <c r="AP37" s="16"/>
    </row>
    <row r="38" spans="4:42" ht="12.75">
      <c r="D38"/>
      <c r="E38"/>
      <c r="F38"/>
      <c r="G38"/>
      <c r="H38"/>
      <c r="AE38" s="82"/>
      <c r="AF38" s="113"/>
      <c r="AG38" s="114"/>
      <c r="AH38" s="16"/>
      <c r="AI38" s="16"/>
      <c r="AJ38" s="16"/>
      <c r="AK38" s="16"/>
      <c r="AL38" s="113"/>
      <c r="AM38" s="113"/>
      <c r="AN38" s="131"/>
      <c r="AO38" s="110"/>
      <c r="AP38" s="16"/>
    </row>
    <row r="39" spans="4:41" ht="12.75">
      <c r="D39"/>
      <c r="E39"/>
      <c r="F39"/>
      <c r="G39"/>
      <c r="H39"/>
      <c r="AE39" s="82"/>
      <c r="AF39" s="113"/>
      <c r="AG39" s="114"/>
      <c r="AH39" s="16"/>
      <c r="AJ39" s="16"/>
      <c r="AK39" s="16"/>
      <c r="AL39" s="113"/>
      <c r="AM39" s="113"/>
      <c r="AN39" s="131"/>
      <c r="AO39" s="110"/>
    </row>
    <row r="40" spans="4:41" ht="12.75">
      <c r="D40"/>
      <c r="E40"/>
      <c r="F40"/>
      <c r="G40"/>
      <c r="H40"/>
      <c r="AE40" s="82"/>
      <c r="AF40" s="113"/>
      <c r="AG40" s="114"/>
      <c r="AH40" s="16"/>
      <c r="AJ40" s="16"/>
      <c r="AK40" s="16"/>
      <c r="AL40" s="113"/>
      <c r="AM40" s="113"/>
      <c r="AN40" s="131"/>
      <c r="AO40" s="110"/>
    </row>
    <row r="41" spans="4:41" ht="12.75">
      <c r="D41"/>
      <c r="E41"/>
      <c r="F41"/>
      <c r="G41"/>
      <c r="H41"/>
      <c r="AE41" s="82"/>
      <c r="AF41" s="113"/>
      <c r="AG41" s="114"/>
      <c r="AH41" s="16"/>
      <c r="AJ41" s="16"/>
      <c r="AK41" s="16"/>
      <c r="AL41" s="113"/>
      <c r="AM41" s="113"/>
      <c r="AN41" s="131"/>
      <c r="AO41" s="110"/>
    </row>
    <row r="42" spans="4:41" ht="12.75">
      <c r="D42"/>
      <c r="E42"/>
      <c r="F42"/>
      <c r="G42"/>
      <c r="H42"/>
      <c r="AE42" s="82"/>
      <c r="AF42" s="113"/>
      <c r="AG42" s="114"/>
      <c r="AH42" s="16"/>
      <c r="AJ42" s="16"/>
      <c r="AK42" s="16"/>
      <c r="AL42" s="113"/>
      <c r="AM42" s="113"/>
      <c r="AN42" s="131"/>
      <c r="AO42" s="110"/>
    </row>
    <row r="43" spans="4:41" ht="12.75">
      <c r="D43"/>
      <c r="E43"/>
      <c r="F43"/>
      <c r="G43"/>
      <c r="H43"/>
      <c r="AE43" s="82"/>
      <c r="AF43" s="113"/>
      <c r="AG43" s="114"/>
      <c r="AH43" s="16"/>
      <c r="AJ43" s="16"/>
      <c r="AK43" s="16"/>
      <c r="AL43" s="113"/>
      <c r="AM43" s="113"/>
      <c r="AN43" s="131"/>
      <c r="AO43" s="110"/>
    </row>
    <row r="44" spans="4:41" ht="12.75">
      <c r="D44"/>
      <c r="E44"/>
      <c r="G44"/>
      <c r="H44"/>
      <c r="AE44" s="82"/>
      <c r="AF44" s="113"/>
      <c r="AG44" s="114"/>
      <c r="AH44" s="16"/>
      <c r="AJ44" s="16"/>
      <c r="AK44" s="16"/>
      <c r="AL44" s="113"/>
      <c r="AM44" s="113"/>
      <c r="AN44" s="131"/>
      <c r="AO44" s="110"/>
    </row>
    <row r="45" spans="4:41" ht="12.75">
      <c r="D45"/>
      <c r="E45"/>
      <c r="F45"/>
      <c r="G45"/>
      <c r="H45"/>
      <c r="AE45" s="82"/>
      <c r="AF45" s="113"/>
      <c r="AG45" s="114"/>
      <c r="AH45" s="16"/>
      <c r="AJ45" s="16"/>
      <c r="AK45" s="16"/>
      <c r="AL45" s="113"/>
      <c r="AM45" s="113"/>
      <c r="AN45" s="131"/>
      <c r="AO45" s="110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31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31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31"/>
      <c r="AO48" s="110"/>
    </row>
    <row r="49" spans="4:38" ht="12.75">
      <c r="D49"/>
      <c r="E49"/>
      <c r="F49"/>
      <c r="G49"/>
      <c r="H49"/>
      <c r="AL49" s="103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G61"/>
      <c r="H61"/>
    </row>
    <row r="62" spans="1:21" ht="12.75">
      <c r="A62" s="44"/>
      <c r="B62" s="18"/>
      <c r="C62" s="18"/>
      <c r="E62" s="33"/>
      <c r="F62" s="35"/>
      <c r="G62" s="35"/>
      <c r="H62" s="35"/>
      <c r="R62" s="75"/>
      <c r="S62" s="75"/>
      <c r="T62" s="75"/>
      <c r="U62" s="75"/>
    </row>
    <row r="63" spans="4:8" ht="12.75">
      <c r="D63"/>
      <c r="E63"/>
      <c r="F63" t="s">
        <v>131</v>
      </c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2:8" ht="12.75">
      <c r="B76" s="18"/>
      <c r="C76" s="18"/>
      <c r="E76" s="33"/>
      <c r="F76" s="35"/>
      <c r="G76"/>
      <c r="H76"/>
    </row>
    <row r="77" spans="2:8" ht="12.75">
      <c r="B77" s="18"/>
      <c r="C77" s="18"/>
      <c r="E77" s="33"/>
      <c r="F77" s="35"/>
      <c r="G77"/>
      <c r="H77"/>
    </row>
    <row r="78" spans="2:8" ht="12.75">
      <c r="B78" s="18"/>
      <c r="C78" s="18"/>
      <c r="E78" s="33"/>
      <c r="F78" s="35"/>
      <c r="G78"/>
      <c r="H78"/>
    </row>
    <row r="79" spans="2:8" ht="12.75">
      <c r="B79" s="18"/>
      <c r="C79" s="18"/>
      <c r="E79" s="33"/>
      <c r="F79" s="35"/>
      <c r="G79"/>
      <c r="H79"/>
    </row>
    <row r="80" spans="2:8" ht="12.75">
      <c r="B80" s="18"/>
      <c r="C80" s="18"/>
      <c r="E80" s="33"/>
      <c r="F80" s="35"/>
      <c r="G80"/>
      <c r="H80"/>
    </row>
    <row r="81" spans="2:8" ht="12.75">
      <c r="B81" s="18"/>
      <c r="C81" s="18"/>
      <c r="E81" s="33"/>
      <c r="F81" s="35"/>
      <c r="G81"/>
      <c r="H81"/>
    </row>
    <row r="82" spans="2:8" ht="12.75">
      <c r="B82" s="18"/>
      <c r="C82" s="18"/>
      <c r="E82" s="33"/>
      <c r="F82" s="35"/>
      <c r="G82"/>
      <c r="H82"/>
    </row>
    <row r="83" spans="2:8" ht="12.75">
      <c r="B83" s="18"/>
      <c r="C83" s="18"/>
      <c r="E83" s="33"/>
      <c r="F83" s="35"/>
      <c r="G83"/>
      <c r="H83"/>
    </row>
    <row r="84" ht="12.75"/>
    <row r="85" ht="12.75"/>
    <row r="86" ht="12.75"/>
    <row r="87" ht="12.75"/>
    <row r="88" ht="12.75"/>
    <row r="89" ht="12.75"/>
    <row r="90" ht="12.75"/>
    <row r="91" ht="12.75"/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5" right="0.5" top="1.81" bottom="1" header="1.04" footer="0.5"/>
  <pageSetup fitToHeight="0" fitToWidth="1" horizontalDpi="600" verticalDpi="600" orientation="landscape" paperSize="17" scale="65" r:id="rId2"/>
  <headerFooter alignWithMargins="0">
    <oddHeader>&amp;C&amp;"Arial,Bold"&amp;14Calculation of
Interest on Transmission Enhancement Projects in AEP Zone</oddHeader>
  </headerFooter>
  <rowBreaks count="2" manualBreakCount="2">
    <brk id="33" max="27" man="1"/>
    <brk id="62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6"/>
  <sheetViews>
    <sheetView zoomScalePageLayoutView="0" workbookViewId="0" topLeftCell="A1">
      <pane ySplit="2" topLeftCell="A75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28125" style="2" customWidth="1"/>
    <col min="2" max="2" width="9.8515625" style="46" customWidth="1"/>
    <col min="3" max="3" width="12.421875" style="6" customWidth="1"/>
    <col min="4" max="4" width="2.7109375" style="0" customWidth="1"/>
    <col min="5" max="5" width="8.8515625" style="2" customWidth="1"/>
    <col min="6" max="6" width="11.421875" style="6" customWidth="1"/>
    <col min="7" max="7" width="2.7109375" style="0" customWidth="1"/>
    <col min="8" max="8" width="10.421875" style="0" bestFit="1" customWidth="1"/>
    <col min="9" max="9" width="14.00390625" style="0" customWidth="1"/>
  </cols>
  <sheetData>
    <row r="1" ht="12.75">
      <c r="A1" s="63" t="s">
        <v>127</v>
      </c>
    </row>
    <row r="2" spans="1:9" s="1" customFormat="1" ht="63.75">
      <c r="A2" s="48" t="s">
        <v>8</v>
      </c>
      <c r="B2" s="49" t="s">
        <v>9</v>
      </c>
      <c r="C2" s="50" t="s">
        <v>11</v>
      </c>
      <c r="E2" s="48" t="s">
        <v>10</v>
      </c>
      <c r="F2" s="50" t="s">
        <v>12</v>
      </c>
      <c r="H2" s="50" t="s">
        <v>116</v>
      </c>
      <c r="I2" s="50" t="s">
        <v>117</v>
      </c>
    </row>
    <row r="3" spans="1:6" ht="12.75" hidden="1">
      <c r="A3" s="45">
        <f>+B3</f>
        <v>17917</v>
      </c>
      <c r="B3" s="46">
        <v>17917</v>
      </c>
      <c r="C3" s="47">
        <v>0.02</v>
      </c>
      <c r="D3" s="4"/>
      <c r="E3" s="28" t="s">
        <v>14</v>
      </c>
      <c r="F3" s="28"/>
    </row>
    <row r="4" spans="1:6" ht="12.75" hidden="1">
      <c r="A4" s="45">
        <f aca="true" t="shared" si="0" ref="A4:A67">+B4</f>
        <v>17948</v>
      </c>
      <c r="B4" s="46">
        <v>17948</v>
      </c>
      <c r="C4" s="47">
        <v>0.02</v>
      </c>
      <c r="E4" s="28" t="s">
        <v>14</v>
      </c>
      <c r="F4" s="28"/>
    </row>
    <row r="5" spans="1:6" ht="12.75" hidden="1">
      <c r="A5" s="45">
        <f t="shared" si="0"/>
        <v>17976</v>
      </c>
      <c r="B5" s="46">
        <v>17976</v>
      </c>
      <c r="C5" s="47">
        <v>0.02</v>
      </c>
      <c r="E5" s="28" t="s">
        <v>14</v>
      </c>
      <c r="F5" s="28"/>
    </row>
    <row r="6" spans="1:6" ht="12.75" hidden="1">
      <c r="A6" s="45">
        <f t="shared" si="0"/>
        <v>18007</v>
      </c>
      <c r="B6" s="46">
        <v>18007</v>
      </c>
      <c r="C6" s="47">
        <v>0.02</v>
      </c>
      <c r="E6" s="28" t="s">
        <v>14</v>
      </c>
      <c r="F6" s="28"/>
    </row>
    <row r="7" spans="1:6" ht="12.75" hidden="1">
      <c r="A7" s="45">
        <f t="shared" si="0"/>
        <v>18037</v>
      </c>
      <c r="B7" s="46">
        <v>18037</v>
      </c>
      <c r="C7" s="47">
        <v>0.02</v>
      </c>
      <c r="E7" s="28" t="s">
        <v>14</v>
      </c>
      <c r="F7" s="28"/>
    </row>
    <row r="8" spans="1:6" ht="12.75" hidden="1">
      <c r="A8" s="45">
        <f t="shared" si="0"/>
        <v>18068</v>
      </c>
      <c r="B8" s="46">
        <v>18068</v>
      </c>
      <c r="C8" s="47">
        <v>0.02</v>
      </c>
      <c r="E8" s="28" t="s">
        <v>14</v>
      </c>
      <c r="F8" s="28"/>
    </row>
    <row r="9" spans="1:6" ht="12.75" hidden="1">
      <c r="A9" s="45">
        <f t="shared" si="0"/>
        <v>18098</v>
      </c>
      <c r="B9" s="46">
        <v>18098</v>
      </c>
      <c r="C9" s="47">
        <v>0.02</v>
      </c>
      <c r="E9" s="28" t="s">
        <v>14</v>
      </c>
      <c r="F9" s="28"/>
    </row>
    <row r="10" spans="1:6" ht="12.75" hidden="1">
      <c r="A10" s="45">
        <f t="shared" si="0"/>
        <v>18129</v>
      </c>
      <c r="B10" s="46">
        <v>18129</v>
      </c>
      <c r="C10" s="47">
        <v>0.02</v>
      </c>
      <c r="E10" s="28" t="s">
        <v>14</v>
      </c>
      <c r="F10" s="28"/>
    </row>
    <row r="11" spans="1:6" ht="12.75" hidden="1">
      <c r="A11" s="45">
        <f t="shared" si="0"/>
        <v>18160</v>
      </c>
      <c r="B11" s="46">
        <v>18160</v>
      </c>
      <c r="C11" s="47">
        <v>0.02</v>
      </c>
      <c r="E11" s="28" t="s">
        <v>14</v>
      </c>
      <c r="F11" s="28"/>
    </row>
    <row r="12" spans="1:6" ht="12.75" hidden="1">
      <c r="A12" s="45">
        <f t="shared" si="0"/>
        <v>18190</v>
      </c>
      <c r="B12" s="46">
        <v>18190</v>
      </c>
      <c r="C12" s="47">
        <v>0.02</v>
      </c>
      <c r="E12" s="28" t="s">
        <v>14</v>
      </c>
      <c r="F12" s="28"/>
    </row>
    <row r="13" spans="1:6" ht="12.75" hidden="1">
      <c r="A13" s="45">
        <f t="shared" si="0"/>
        <v>18221</v>
      </c>
      <c r="B13" s="46">
        <v>18221</v>
      </c>
      <c r="C13" s="47">
        <v>0.02</v>
      </c>
      <c r="E13" s="28" t="s">
        <v>14</v>
      </c>
      <c r="F13" s="28"/>
    </row>
    <row r="14" spans="1:6" ht="12.75" hidden="1">
      <c r="A14" s="45">
        <f t="shared" si="0"/>
        <v>18251</v>
      </c>
      <c r="B14" s="46">
        <v>18251</v>
      </c>
      <c r="C14" s="47">
        <v>0.02</v>
      </c>
      <c r="E14" s="28" t="s">
        <v>14</v>
      </c>
      <c r="F14" s="28"/>
    </row>
    <row r="15" spans="1:6" ht="12.75" hidden="1">
      <c r="A15" s="45">
        <f t="shared" si="0"/>
        <v>18282</v>
      </c>
      <c r="B15" s="46">
        <v>18282</v>
      </c>
      <c r="C15" s="47">
        <v>0.02</v>
      </c>
      <c r="E15" s="28" t="s">
        <v>14</v>
      </c>
      <c r="F15" s="28"/>
    </row>
    <row r="16" spans="1:6" ht="12.75" hidden="1">
      <c r="A16" s="45">
        <f t="shared" si="0"/>
        <v>18313</v>
      </c>
      <c r="B16" s="46">
        <v>18313</v>
      </c>
      <c r="C16" s="47">
        <v>0.02</v>
      </c>
      <c r="E16" s="28" t="s">
        <v>14</v>
      </c>
      <c r="F16" s="28"/>
    </row>
    <row r="17" spans="1:6" ht="12.75" hidden="1">
      <c r="A17" s="45">
        <f t="shared" si="0"/>
        <v>18341</v>
      </c>
      <c r="B17" s="46">
        <v>18341</v>
      </c>
      <c r="C17" s="47">
        <v>0.02</v>
      </c>
      <c r="E17" s="28" t="s">
        <v>14</v>
      </c>
      <c r="F17" s="28"/>
    </row>
    <row r="18" spans="1:6" ht="12.75" hidden="1">
      <c r="A18" s="45">
        <f t="shared" si="0"/>
        <v>18372</v>
      </c>
      <c r="B18" s="46">
        <v>18372</v>
      </c>
      <c r="C18" s="47">
        <v>0.02</v>
      </c>
      <c r="E18" s="28" t="s">
        <v>14</v>
      </c>
      <c r="F18" s="28"/>
    </row>
    <row r="19" spans="1:6" ht="12.75" hidden="1">
      <c r="A19" s="45">
        <f t="shared" si="0"/>
        <v>18402</v>
      </c>
      <c r="B19" s="46">
        <v>18402</v>
      </c>
      <c r="C19" s="47">
        <v>0.02</v>
      </c>
      <c r="E19" s="28" t="s">
        <v>14</v>
      </c>
      <c r="F19" s="28"/>
    </row>
    <row r="20" spans="1:6" ht="12.75" hidden="1">
      <c r="A20" s="45">
        <f t="shared" si="0"/>
        <v>18433</v>
      </c>
      <c r="B20" s="46">
        <v>18433</v>
      </c>
      <c r="C20" s="47">
        <v>0.02</v>
      </c>
      <c r="E20" s="28" t="s">
        <v>14</v>
      </c>
      <c r="F20" s="28"/>
    </row>
    <row r="21" spans="1:6" ht="12.75" hidden="1">
      <c r="A21" s="45">
        <f t="shared" si="0"/>
        <v>18463</v>
      </c>
      <c r="B21" s="46">
        <v>18463</v>
      </c>
      <c r="C21" s="47">
        <v>0.02</v>
      </c>
      <c r="E21" s="28" t="s">
        <v>14</v>
      </c>
      <c r="F21" s="28"/>
    </row>
    <row r="22" spans="1:6" ht="12.75" hidden="1">
      <c r="A22" s="45">
        <f t="shared" si="0"/>
        <v>18494</v>
      </c>
      <c r="B22" s="46">
        <v>18494</v>
      </c>
      <c r="C22" s="47">
        <v>0.02</v>
      </c>
      <c r="E22" s="28" t="s">
        <v>14</v>
      </c>
      <c r="F22" s="28"/>
    </row>
    <row r="23" spans="1:6" ht="12.75" hidden="1">
      <c r="A23" s="45">
        <f t="shared" si="0"/>
        <v>18525</v>
      </c>
      <c r="B23" s="46">
        <v>18525</v>
      </c>
      <c r="C23" s="47">
        <v>0.0208</v>
      </c>
      <c r="E23" s="28" t="s">
        <v>14</v>
      </c>
      <c r="F23" s="28"/>
    </row>
    <row r="24" spans="1:6" ht="12.75" hidden="1">
      <c r="A24" s="45">
        <f t="shared" si="0"/>
        <v>18555</v>
      </c>
      <c r="B24" s="46">
        <v>18555</v>
      </c>
      <c r="C24" s="47">
        <v>0.0225</v>
      </c>
      <c r="E24" s="28" t="s">
        <v>14</v>
      </c>
      <c r="F24" s="28"/>
    </row>
    <row r="25" spans="1:6" ht="12.75" hidden="1">
      <c r="A25" s="45">
        <f t="shared" si="0"/>
        <v>18586</v>
      </c>
      <c r="B25" s="46">
        <v>18586</v>
      </c>
      <c r="C25" s="47">
        <v>0.0225</v>
      </c>
      <c r="E25" s="28" t="s">
        <v>14</v>
      </c>
      <c r="F25" s="28"/>
    </row>
    <row r="26" spans="1:6" ht="12.75" hidden="1">
      <c r="A26" s="45">
        <f t="shared" si="0"/>
        <v>18616</v>
      </c>
      <c r="B26" s="46">
        <v>18616</v>
      </c>
      <c r="C26" s="47">
        <v>0.0225</v>
      </c>
      <c r="E26" s="28" t="s">
        <v>14</v>
      </c>
      <c r="F26" s="28"/>
    </row>
    <row r="27" spans="1:6" ht="12.75" hidden="1">
      <c r="A27" s="45">
        <f t="shared" si="0"/>
        <v>18647</v>
      </c>
      <c r="B27" s="46">
        <v>18647</v>
      </c>
      <c r="C27" s="47">
        <v>0.024399999999999998</v>
      </c>
      <c r="E27" s="28" t="s">
        <v>14</v>
      </c>
      <c r="F27" s="28"/>
    </row>
    <row r="28" spans="1:6" ht="12.75" hidden="1">
      <c r="A28" s="45">
        <f t="shared" si="0"/>
        <v>18678</v>
      </c>
      <c r="B28" s="46">
        <v>18678</v>
      </c>
      <c r="C28" s="47">
        <v>0.025</v>
      </c>
      <c r="E28" s="28" t="s">
        <v>14</v>
      </c>
      <c r="F28" s="28"/>
    </row>
    <row r="29" spans="1:6" ht="12.75" hidden="1">
      <c r="A29" s="45">
        <f t="shared" si="0"/>
        <v>18706</v>
      </c>
      <c r="B29" s="46">
        <v>18706</v>
      </c>
      <c r="C29" s="47">
        <v>0.025</v>
      </c>
      <c r="E29" s="28" t="s">
        <v>14</v>
      </c>
      <c r="F29" s="28"/>
    </row>
    <row r="30" spans="1:6" ht="12.75" hidden="1">
      <c r="A30" s="45">
        <f t="shared" si="0"/>
        <v>18737</v>
      </c>
      <c r="B30" s="46">
        <v>18737</v>
      </c>
      <c r="C30" s="47">
        <v>0.025</v>
      </c>
      <c r="E30" s="28" t="s">
        <v>14</v>
      </c>
      <c r="F30" s="28"/>
    </row>
    <row r="31" spans="1:6" ht="12.75" hidden="1">
      <c r="A31" s="45">
        <f t="shared" si="0"/>
        <v>18767</v>
      </c>
      <c r="B31" s="46">
        <v>18767</v>
      </c>
      <c r="C31" s="47">
        <v>0.025</v>
      </c>
      <c r="E31" s="28" t="s">
        <v>14</v>
      </c>
      <c r="F31" s="28"/>
    </row>
    <row r="32" spans="1:6" ht="12.75" hidden="1">
      <c r="A32" s="45">
        <f t="shared" si="0"/>
        <v>18798</v>
      </c>
      <c r="B32" s="46">
        <v>18798</v>
      </c>
      <c r="C32" s="47">
        <v>0.025</v>
      </c>
      <c r="E32" s="28" t="s">
        <v>14</v>
      </c>
      <c r="F32" s="28"/>
    </row>
    <row r="33" spans="1:6" ht="12.75" hidden="1">
      <c r="A33" s="45">
        <f t="shared" si="0"/>
        <v>18828</v>
      </c>
      <c r="B33" s="46">
        <v>18828</v>
      </c>
      <c r="C33" s="47">
        <v>0.025</v>
      </c>
      <c r="E33" s="28" t="s">
        <v>14</v>
      </c>
      <c r="F33" s="28"/>
    </row>
    <row r="34" spans="1:6" ht="12.75" hidden="1">
      <c r="A34" s="45">
        <f t="shared" si="0"/>
        <v>18859</v>
      </c>
      <c r="B34" s="46">
        <v>18859</v>
      </c>
      <c r="C34" s="47">
        <v>0.025</v>
      </c>
      <c r="E34" s="28" t="s">
        <v>14</v>
      </c>
      <c r="F34" s="28"/>
    </row>
    <row r="35" spans="1:6" ht="12.75" hidden="1">
      <c r="A35" s="45">
        <f t="shared" si="0"/>
        <v>18890</v>
      </c>
      <c r="B35" s="46">
        <v>18890</v>
      </c>
      <c r="C35" s="47">
        <v>0.025</v>
      </c>
      <c r="E35" s="28" t="s">
        <v>14</v>
      </c>
      <c r="F35" s="28"/>
    </row>
    <row r="36" spans="1:6" ht="12.75" hidden="1">
      <c r="A36" s="45">
        <f t="shared" si="0"/>
        <v>18920</v>
      </c>
      <c r="B36" s="46">
        <v>18920</v>
      </c>
      <c r="C36" s="47">
        <v>0.0262</v>
      </c>
      <c r="E36" s="28" t="s">
        <v>14</v>
      </c>
      <c r="F36" s="28"/>
    </row>
    <row r="37" spans="1:6" ht="12.75" hidden="1">
      <c r="A37" s="45">
        <f t="shared" si="0"/>
        <v>18951</v>
      </c>
      <c r="B37" s="46">
        <v>18951</v>
      </c>
      <c r="C37" s="47">
        <v>0.0275</v>
      </c>
      <c r="E37" s="28" t="s">
        <v>14</v>
      </c>
      <c r="F37" s="28"/>
    </row>
    <row r="38" spans="1:6" ht="12.75" hidden="1">
      <c r="A38" s="45">
        <f t="shared" si="0"/>
        <v>18981</v>
      </c>
      <c r="B38" s="46">
        <v>18981</v>
      </c>
      <c r="C38" s="47">
        <v>0.0285</v>
      </c>
      <c r="E38" s="28" t="s">
        <v>14</v>
      </c>
      <c r="F38" s="28"/>
    </row>
    <row r="39" spans="1:6" ht="12.75" hidden="1">
      <c r="A39" s="45">
        <f t="shared" si="0"/>
        <v>19012</v>
      </c>
      <c r="B39" s="46">
        <v>19012</v>
      </c>
      <c r="C39" s="47">
        <v>0.03</v>
      </c>
      <c r="E39" s="28" t="s">
        <v>14</v>
      </c>
      <c r="F39" s="28"/>
    </row>
    <row r="40" spans="1:6" ht="12.75" hidden="1">
      <c r="A40" s="45">
        <f t="shared" si="0"/>
        <v>19043</v>
      </c>
      <c r="B40" s="46">
        <v>19043</v>
      </c>
      <c r="C40" s="47">
        <v>0.03</v>
      </c>
      <c r="E40" s="28" t="s">
        <v>14</v>
      </c>
      <c r="F40" s="28"/>
    </row>
    <row r="41" spans="1:6" ht="12.75" hidden="1">
      <c r="A41" s="45">
        <f t="shared" si="0"/>
        <v>19072</v>
      </c>
      <c r="B41" s="46">
        <v>19072</v>
      </c>
      <c r="C41" s="47">
        <v>0.03</v>
      </c>
      <c r="E41" s="28" t="s">
        <v>14</v>
      </c>
      <c r="F41" s="28"/>
    </row>
    <row r="42" spans="1:6" ht="12.75" hidden="1">
      <c r="A42" s="45">
        <f t="shared" si="0"/>
        <v>19103</v>
      </c>
      <c r="B42" s="46">
        <v>19103</v>
      </c>
      <c r="C42" s="47">
        <v>0.03</v>
      </c>
      <c r="E42" s="28" t="s">
        <v>14</v>
      </c>
      <c r="F42" s="28"/>
    </row>
    <row r="43" spans="1:6" ht="12.75" hidden="1">
      <c r="A43" s="45">
        <f t="shared" si="0"/>
        <v>19133</v>
      </c>
      <c r="B43" s="46">
        <v>19133</v>
      </c>
      <c r="C43" s="47">
        <v>0.03</v>
      </c>
      <c r="E43" s="28" t="s">
        <v>14</v>
      </c>
      <c r="F43" s="28"/>
    </row>
    <row r="44" spans="1:6" ht="12.75" hidden="1">
      <c r="A44" s="45">
        <f t="shared" si="0"/>
        <v>19164</v>
      </c>
      <c r="B44" s="46">
        <v>19164</v>
      </c>
      <c r="C44" s="47">
        <v>0.03</v>
      </c>
      <c r="E44" s="28" t="s">
        <v>14</v>
      </c>
      <c r="F44" s="28"/>
    </row>
    <row r="45" spans="1:6" ht="12.75" hidden="1">
      <c r="A45" s="45">
        <f t="shared" si="0"/>
        <v>19194</v>
      </c>
      <c r="B45" s="46">
        <v>19194</v>
      </c>
      <c r="C45" s="47">
        <v>0.03</v>
      </c>
      <c r="E45" s="28" t="s">
        <v>14</v>
      </c>
      <c r="F45" s="28"/>
    </row>
    <row r="46" spans="1:6" ht="12.75" hidden="1">
      <c r="A46" s="45">
        <f t="shared" si="0"/>
        <v>19225</v>
      </c>
      <c r="B46" s="46">
        <v>19225</v>
      </c>
      <c r="C46" s="47">
        <v>0.03</v>
      </c>
      <c r="E46" s="28" t="s">
        <v>14</v>
      </c>
      <c r="F46" s="28"/>
    </row>
    <row r="47" spans="1:6" ht="12.75" hidden="1">
      <c r="A47" s="45">
        <f t="shared" si="0"/>
        <v>19256</v>
      </c>
      <c r="B47" s="46">
        <v>19256</v>
      </c>
      <c r="C47" s="47">
        <v>0.03</v>
      </c>
      <c r="E47" s="28" t="s">
        <v>14</v>
      </c>
      <c r="F47" s="28"/>
    </row>
    <row r="48" spans="1:6" ht="12.75" hidden="1">
      <c r="A48" s="45">
        <f t="shared" si="0"/>
        <v>19286</v>
      </c>
      <c r="B48" s="46">
        <v>19286</v>
      </c>
      <c r="C48" s="47">
        <v>0.03</v>
      </c>
      <c r="E48" s="28" t="s">
        <v>14</v>
      </c>
      <c r="F48" s="28"/>
    </row>
    <row r="49" spans="1:6" ht="12.75" hidden="1">
      <c r="A49" s="45">
        <f t="shared" si="0"/>
        <v>19317</v>
      </c>
      <c r="B49" s="46">
        <v>19317</v>
      </c>
      <c r="C49" s="47">
        <v>0.03</v>
      </c>
      <c r="E49" s="28" t="s">
        <v>14</v>
      </c>
      <c r="F49" s="28"/>
    </row>
    <row r="50" spans="1:6" ht="12.75" hidden="1">
      <c r="A50" s="45">
        <f t="shared" si="0"/>
        <v>19347</v>
      </c>
      <c r="B50" s="46">
        <v>19347</v>
      </c>
      <c r="C50" s="47">
        <v>0.03</v>
      </c>
      <c r="E50" s="28" t="s">
        <v>14</v>
      </c>
      <c r="F50" s="28"/>
    </row>
    <row r="51" spans="1:6" ht="12.75" hidden="1">
      <c r="A51" s="45">
        <f t="shared" si="0"/>
        <v>19378</v>
      </c>
      <c r="B51" s="46">
        <v>19378</v>
      </c>
      <c r="C51" s="47">
        <v>0.03</v>
      </c>
      <c r="E51" s="28" t="s">
        <v>14</v>
      </c>
      <c r="F51" s="28"/>
    </row>
    <row r="52" spans="1:6" ht="12.75" hidden="1">
      <c r="A52" s="45">
        <f t="shared" si="0"/>
        <v>19409</v>
      </c>
      <c r="B52" s="46">
        <v>19409</v>
      </c>
      <c r="C52" s="47">
        <v>0.03</v>
      </c>
      <c r="E52" s="28" t="s">
        <v>14</v>
      </c>
      <c r="F52" s="28"/>
    </row>
    <row r="53" spans="1:6" ht="12.75" hidden="1">
      <c r="A53" s="45">
        <f t="shared" si="0"/>
        <v>19437</v>
      </c>
      <c r="B53" s="46">
        <v>19437</v>
      </c>
      <c r="C53" s="47">
        <v>0.03</v>
      </c>
      <c r="E53" s="28" t="s">
        <v>14</v>
      </c>
      <c r="F53" s="28"/>
    </row>
    <row r="54" spans="1:6" ht="12.75" hidden="1">
      <c r="A54" s="45">
        <f t="shared" si="0"/>
        <v>19468</v>
      </c>
      <c r="B54" s="46">
        <v>19468</v>
      </c>
      <c r="C54" s="47">
        <v>0.030299999999999997</v>
      </c>
      <c r="E54" s="28" t="s">
        <v>14</v>
      </c>
      <c r="F54" s="28"/>
    </row>
    <row r="55" spans="1:6" ht="12.75" hidden="1">
      <c r="A55" s="45">
        <f t="shared" si="0"/>
        <v>19498</v>
      </c>
      <c r="B55" s="46">
        <v>19498</v>
      </c>
      <c r="C55" s="47">
        <v>0.0325</v>
      </c>
      <c r="E55" s="28" t="s">
        <v>14</v>
      </c>
      <c r="F55" s="28"/>
    </row>
    <row r="56" spans="1:6" ht="12.75" hidden="1">
      <c r="A56" s="45">
        <f t="shared" si="0"/>
        <v>19529</v>
      </c>
      <c r="B56" s="46">
        <v>19529</v>
      </c>
      <c r="C56" s="47">
        <v>0.0325</v>
      </c>
      <c r="E56" s="28" t="s">
        <v>14</v>
      </c>
      <c r="F56" s="28"/>
    </row>
    <row r="57" spans="1:6" ht="12.75" hidden="1">
      <c r="A57" s="45">
        <f t="shared" si="0"/>
        <v>19559</v>
      </c>
      <c r="B57" s="46">
        <v>19559</v>
      </c>
      <c r="C57" s="47">
        <v>0.0325</v>
      </c>
      <c r="E57" s="28" t="s">
        <v>14</v>
      </c>
      <c r="F57" s="28"/>
    </row>
    <row r="58" spans="1:6" ht="12.75" hidden="1">
      <c r="A58" s="45">
        <f t="shared" si="0"/>
        <v>19590</v>
      </c>
      <c r="B58" s="46">
        <v>19590</v>
      </c>
      <c r="C58" s="47">
        <v>0.0325</v>
      </c>
      <c r="E58" s="28" t="s">
        <v>14</v>
      </c>
      <c r="F58" s="28"/>
    </row>
    <row r="59" spans="1:6" ht="12.75" hidden="1">
      <c r="A59" s="45">
        <f t="shared" si="0"/>
        <v>19621</v>
      </c>
      <c r="B59" s="46">
        <v>19621</v>
      </c>
      <c r="C59" s="47">
        <v>0.0325</v>
      </c>
      <c r="E59" s="28" t="s">
        <v>14</v>
      </c>
      <c r="F59" s="28"/>
    </row>
    <row r="60" spans="1:6" ht="12.75" hidden="1">
      <c r="A60" s="45">
        <f t="shared" si="0"/>
        <v>19651</v>
      </c>
      <c r="B60" s="46">
        <v>19651</v>
      </c>
      <c r="C60" s="47">
        <v>0.0325</v>
      </c>
      <c r="E60" s="28" t="s">
        <v>14</v>
      </c>
      <c r="F60" s="28"/>
    </row>
    <row r="61" spans="1:6" ht="12.75" hidden="1">
      <c r="A61" s="45">
        <f t="shared" si="0"/>
        <v>19682</v>
      </c>
      <c r="B61" s="46">
        <v>19682</v>
      </c>
      <c r="C61" s="47">
        <v>0.0325</v>
      </c>
      <c r="E61" s="28" t="s">
        <v>14</v>
      </c>
      <c r="F61" s="28"/>
    </row>
    <row r="62" spans="1:6" ht="12.75" hidden="1">
      <c r="A62" s="45">
        <f t="shared" si="0"/>
        <v>19712</v>
      </c>
      <c r="B62" s="46">
        <v>19712</v>
      </c>
      <c r="C62" s="47">
        <v>0.0325</v>
      </c>
      <c r="E62" s="28" t="s">
        <v>14</v>
      </c>
      <c r="F62" s="28"/>
    </row>
    <row r="63" spans="1:6" ht="12.75" hidden="1">
      <c r="A63" s="45">
        <f t="shared" si="0"/>
        <v>19743</v>
      </c>
      <c r="B63" s="46">
        <v>19743</v>
      </c>
      <c r="C63" s="47">
        <v>0.0325</v>
      </c>
      <c r="E63" s="28" t="s">
        <v>14</v>
      </c>
      <c r="F63" s="28"/>
    </row>
    <row r="64" spans="1:6" ht="12.75" hidden="1">
      <c r="A64" s="45">
        <f t="shared" si="0"/>
        <v>19774</v>
      </c>
      <c r="B64" s="46">
        <v>19774</v>
      </c>
      <c r="C64" s="47">
        <v>0.0325</v>
      </c>
      <c r="E64" s="28" t="s">
        <v>14</v>
      </c>
      <c r="F64" s="28"/>
    </row>
    <row r="65" spans="1:6" ht="12.75" hidden="1">
      <c r="A65" s="45">
        <f t="shared" si="0"/>
        <v>19802</v>
      </c>
      <c r="B65" s="46">
        <v>19802</v>
      </c>
      <c r="C65" s="47">
        <v>0.0313</v>
      </c>
      <c r="E65" s="28" t="s">
        <v>14</v>
      </c>
      <c r="F65" s="28"/>
    </row>
    <row r="66" spans="1:6" ht="12.75" hidden="1">
      <c r="A66" s="45">
        <f t="shared" si="0"/>
        <v>19833</v>
      </c>
      <c r="B66" s="46">
        <v>19833</v>
      </c>
      <c r="C66" s="47">
        <v>0.03</v>
      </c>
      <c r="E66" s="28" t="s">
        <v>14</v>
      </c>
      <c r="F66" s="28"/>
    </row>
    <row r="67" spans="1:6" ht="12.75" hidden="1">
      <c r="A67" s="45">
        <f t="shared" si="0"/>
        <v>19863</v>
      </c>
      <c r="B67" s="46">
        <v>19863</v>
      </c>
      <c r="C67" s="47">
        <v>0.03</v>
      </c>
      <c r="E67" s="28" t="s">
        <v>14</v>
      </c>
      <c r="F67" s="28"/>
    </row>
    <row r="68" spans="1:6" ht="12.75" hidden="1">
      <c r="A68" s="45">
        <f aca="true" t="shared" si="1" ref="A68:A131">+B68</f>
        <v>19894</v>
      </c>
      <c r="B68" s="46">
        <v>19894</v>
      </c>
      <c r="C68" s="47">
        <v>0.03</v>
      </c>
      <c r="E68" s="28" t="s">
        <v>14</v>
      </c>
      <c r="F68" s="28"/>
    </row>
    <row r="69" spans="1:6" ht="12.75" hidden="1">
      <c r="A69" s="45">
        <f t="shared" si="1"/>
        <v>19924</v>
      </c>
      <c r="B69" s="46">
        <v>19924</v>
      </c>
      <c r="C69" s="47">
        <v>0.03</v>
      </c>
      <c r="E69" s="28" t="s">
        <v>14</v>
      </c>
      <c r="F69" s="28"/>
    </row>
    <row r="70" spans="1:6" ht="12.75" hidden="1">
      <c r="A70" s="45">
        <f t="shared" si="1"/>
        <v>19955</v>
      </c>
      <c r="B70" s="46">
        <v>19955</v>
      </c>
      <c r="C70" s="47">
        <v>0.03</v>
      </c>
      <c r="E70" s="28" t="s">
        <v>14</v>
      </c>
      <c r="F70" s="28"/>
    </row>
    <row r="71" spans="1:6" ht="12.75" hidden="1">
      <c r="A71" s="45">
        <f t="shared" si="1"/>
        <v>19986</v>
      </c>
      <c r="B71" s="46">
        <v>19986</v>
      </c>
      <c r="C71" s="47">
        <v>0.03</v>
      </c>
      <c r="E71" s="28" t="s">
        <v>14</v>
      </c>
      <c r="F71" s="28"/>
    </row>
    <row r="72" spans="1:6" ht="12.75" hidden="1">
      <c r="A72" s="45">
        <f t="shared" si="1"/>
        <v>20016</v>
      </c>
      <c r="B72" s="46">
        <v>20016</v>
      </c>
      <c r="C72" s="47">
        <v>0.03</v>
      </c>
      <c r="E72" s="28" t="s">
        <v>14</v>
      </c>
      <c r="F72" s="28"/>
    </row>
    <row r="73" spans="1:6" ht="12.75" hidden="1">
      <c r="A73" s="45">
        <f t="shared" si="1"/>
        <v>20047</v>
      </c>
      <c r="B73" s="46">
        <v>20047</v>
      </c>
      <c r="C73" s="47">
        <v>0.03</v>
      </c>
      <c r="E73" s="28" t="s">
        <v>14</v>
      </c>
      <c r="F73" s="28"/>
    </row>
    <row r="74" spans="1:6" ht="12.75" hidden="1">
      <c r="A74" s="45">
        <f t="shared" si="1"/>
        <v>20077</v>
      </c>
      <c r="B74" s="46">
        <v>20077</v>
      </c>
      <c r="C74" s="47">
        <v>0.03</v>
      </c>
      <c r="E74" s="28" t="s">
        <v>14</v>
      </c>
      <c r="F74" s="28"/>
    </row>
    <row r="75" spans="1:6" ht="12.75" hidden="1">
      <c r="A75" s="45">
        <f t="shared" si="1"/>
        <v>20108</v>
      </c>
      <c r="B75" s="46">
        <v>20108</v>
      </c>
      <c r="C75" s="47">
        <v>0.03</v>
      </c>
      <c r="E75" s="28" t="s">
        <v>14</v>
      </c>
      <c r="F75" s="28"/>
    </row>
    <row r="76" spans="1:6" ht="12.75" hidden="1">
      <c r="A76" s="45">
        <f t="shared" si="1"/>
        <v>20139</v>
      </c>
      <c r="B76" s="46">
        <v>20139</v>
      </c>
      <c r="C76" s="47">
        <v>0.03</v>
      </c>
      <c r="E76" s="28" t="s">
        <v>14</v>
      </c>
      <c r="F76" s="28"/>
    </row>
    <row r="77" spans="1:6" ht="12.75" hidden="1">
      <c r="A77" s="45">
        <f t="shared" si="1"/>
        <v>20167</v>
      </c>
      <c r="B77" s="46">
        <v>20167</v>
      </c>
      <c r="C77" s="47">
        <v>0.03</v>
      </c>
      <c r="E77" s="28" t="s">
        <v>14</v>
      </c>
      <c r="F77" s="28"/>
    </row>
    <row r="78" spans="1:6" ht="12.75" hidden="1">
      <c r="A78" s="45">
        <f t="shared" si="1"/>
        <v>20198</v>
      </c>
      <c r="B78" s="46">
        <v>20198</v>
      </c>
      <c r="C78" s="47">
        <v>0.03</v>
      </c>
      <c r="E78" s="28" t="s">
        <v>14</v>
      </c>
      <c r="F78" s="28"/>
    </row>
    <row r="79" spans="1:6" ht="12.75" hidden="1">
      <c r="A79" s="45">
        <f t="shared" si="1"/>
        <v>20228</v>
      </c>
      <c r="B79" s="46">
        <v>20228</v>
      </c>
      <c r="C79" s="47">
        <v>0.03</v>
      </c>
      <c r="E79" s="28" t="s">
        <v>14</v>
      </c>
      <c r="F79" s="28"/>
    </row>
    <row r="80" spans="1:6" ht="12.75" hidden="1">
      <c r="A80" s="45">
        <f t="shared" si="1"/>
        <v>20259</v>
      </c>
      <c r="B80" s="46">
        <v>20259</v>
      </c>
      <c r="C80" s="47">
        <v>0.03</v>
      </c>
      <c r="E80" s="28" t="s">
        <v>14</v>
      </c>
      <c r="F80" s="28"/>
    </row>
    <row r="81" spans="1:6" ht="12.75" hidden="1">
      <c r="A81" s="45">
        <f t="shared" si="1"/>
        <v>20289</v>
      </c>
      <c r="B81" s="46">
        <v>20289</v>
      </c>
      <c r="C81" s="47">
        <v>0.03</v>
      </c>
      <c r="E81" s="28" t="s">
        <v>14</v>
      </c>
      <c r="F81" s="28"/>
    </row>
    <row r="82" spans="1:6" ht="12.75" hidden="1">
      <c r="A82" s="45">
        <f t="shared" si="1"/>
        <v>20320</v>
      </c>
      <c r="B82" s="46">
        <v>20320</v>
      </c>
      <c r="C82" s="47">
        <v>0.0323</v>
      </c>
      <c r="E82" s="28" t="s">
        <v>14</v>
      </c>
      <c r="F82" s="28"/>
    </row>
    <row r="83" spans="1:6" ht="12.75" hidden="1">
      <c r="A83" s="45">
        <f t="shared" si="1"/>
        <v>20351</v>
      </c>
      <c r="B83" s="46">
        <v>20351</v>
      </c>
      <c r="C83" s="47">
        <v>0.0325</v>
      </c>
      <c r="E83" s="28" t="s">
        <v>14</v>
      </c>
      <c r="F83" s="28"/>
    </row>
    <row r="84" spans="1:6" ht="12.75" hidden="1">
      <c r="A84" s="45">
        <f t="shared" si="1"/>
        <v>20381</v>
      </c>
      <c r="B84" s="46">
        <v>20381</v>
      </c>
      <c r="C84" s="47">
        <v>0.034</v>
      </c>
      <c r="E84" s="28" t="s">
        <v>14</v>
      </c>
      <c r="F84" s="28"/>
    </row>
    <row r="85" spans="1:6" ht="12.75" hidden="1">
      <c r="A85" s="45">
        <f t="shared" si="1"/>
        <v>20412</v>
      </c>
      <c r="B85" s="46">
        <v>20412</v>
      </c>
      <c r="C85" s="47">
        <v>0.035</v>
      </c>
      <c r="E85" s="28" t="s">
        <v>14</v>
      </c>
      <c r="F85" s="28"/>
    </row>
    <row r="86" spans="1:6" ht="12.75" hidden="1">
      <c r="A86" s="45">
        <f t="shared" si="1"/>
        <v>20442</v>
      </c>
      <c r="B86" s="46">
        <v>20442</v>
      </c>
      <c r="C86" s="47">
        <v>0.035</v>
      </c>
      <c r="E86" s="28" t="s">
        <v>14</v>
      </c>
      <c r="F86" s="28"/>
    </row>
    <row r="87" spans="1:6" ht="12.75" hidden="1">
      <c r="A87" s="45">
        <f t="shared" si="1"/>
        <v>20473</v>
      </c>
      <c r="B87" s="46">
        <v>20473</v>
      </c>
      <c r="C87" s="47">
        <v>0.035</v>
      </c>
      <c r="E87" s="28" t="s">
        <v>14</v>
      </c>
      <c r="F87" s="28"/>
    </row>
    <row r="88" spans="1:6" ht="12.75" hidden="1">
      <c r="A88" s="45">
        <f t="shared" si="1"/>
        <v>20504</v>
      </c>
      <c r="B88" s="46">
        <v>20504</v>
      </c>
      <c r="C88" s="47">
        <v>0.035</v>
      </c>
      <c r="E88" s="28" t="s">
        <v>14</v>
      </c>
      <c r="F88" s="28"/>
    </row>
    <row r="89" spans="1:6" ht="12.75" hidden="1">
      <c r="A89" s="45">
        <f t="shared" si="1"/>
        <v>20533</v>
      </c>
      <c r="B89" s="46">
        <v>20533</v>
      </c>
      <c r="C89" s="47">
        <v>0.035</v>
      </c>
      <c r="E89" s="28" t="s">
        <v>14</v>
      </c>
      <c r="F89" s="28"/>
    </row>
    <row r="90" spans="1:6" ht="12.75" hidden="1">
      <c r="A90" s="45">
        <f t="shared" si="1"/>
        <v>20564</v>
      </c>
      <c r="B90" s="46">
        <v>20564</v>
      </c>
      <c r="C90" s="47">
        <v>0.0365</v>
      </c>
      <c r="E90" s="28" t="s">
        <v>14</v>
      </c>
      <c r="F90" s="28"/>
    </row>
    <row r="91" spans="1:6" ht="12.75" hidden="1">
      <c r="A91" s="45">
        <f t="shared" si="1"/>
        <v>20594</v>
      </c>
      <c r="B91" s="46">
        <v>20594</v>
      </c>
      <c r="C91" s="47">
        <v>0.0375</v>
      </c>
      <c r="E91" s="28" t="s">
        <v>14</v>
      </c>
      <c r="F91" s="28"/>
    </row>
    <row r="92" spans="1:6" ht="12.75" hidden="1">
      <c r="A92" s="45">
        <f t="shared" si="1"/>
        <v>20625</v>
      </c>
      <c r="B92" s="46">
        <v>20625</v>
      </c>
      <c r="C92" s="47">
        <v>0.0375</v>
      </c>
      <c r="E92" s="28" t="s">
        <v>14</v>
      </c>
      <c r="F92" s="28"/>
    </row>
    <row r="93" spans="1:6" ht="12.75" hidden="1">
      <c r="A93" s="45">
        <f t="shared" si="1"/>
        <v>20655</v>
      </c>
      <c r="B93" s="46">
        <v>20655</v>
      </c>
      <c r="C93" s="47">
        <v>0.0375</v>
      </c>
      <c r="E93" s="28" t="s">
        <v>14</v>
      </c>
      <c r="F93" s="28"/>
    </row>
    <row r="94" spans="1:6" ht="12.75" hidden="1">
      <c r="A94" s="45">
        <f t="shared" si="1"/>
        <v>20686</v>
      </c>
      <c r="B94" s="46">
        <v>20686</v>
      </c>
      <c r="C94" s="47">
        <v>0.0384</v>
      </c>
      <c r="E94" s="28" t="s">
        <v>14</v>
      </c>
      <c r="F94" s="28"/>
    </row>
    <row r="95" spans="1:6" ht="12.75" hidden="1">
      <c r="A95" s="45">
        <f t="shared" si="1"/>
        <v>20717</v>
      </c>
      <c r="B95" s="46">
        <v>20717</v>
      </c>
      <c r="C95" s="47">
        <v>0.04</v>
      </c>
      <c r="E95" s="28" t="s">
        <v>14</v>
      </c>
      <c r="F95" s="28"/>
    </row>
    <row r="96" spans="1:6" ht="12.75" hidden="1">
      <c r="A96" s="45">
        <f t="shared" si="1"/>
        <v>20747</v>
      </c>
      <c r="B96" s="46">
        <v>20747</v>
      </c>
      <c r="C96" s="47">
        <v>0.04</v>
      </c>
      <c r="E96" s="28" t="s">
        <v>14</v>
      </c>
      <c r="F96" s="28"/>
    </row>
    <row r="97" spans="1:6" ht="12.75" hidden="1">
      <c r="A97" s="45">
        <f t="shared" si="1"/>
        <v>20778</v>
      </c>
      <c r="B97" s="46">
        <v>20778</v>
      </c>
      <c r="C97" s="47">
        <v>0.04</v>
      </c>
      <c r="E97" s="28" t="s">
        <v>14</v>
      </c>
      <c r="F97" s="28"/>
    </row>
    <row r="98" spans="1:6" ht="12.75" hidden="1">
      <c r="A98" s="45">
        <f t="shared" si="1"/>
        <v>20808</v>
      </c>
      <c r="B98" s="46">
        <v>20808</v>
      </c>
      <c r="C98" s="47">
        <v>0.04</v>
      </c>
      <c r="E98" s="28" t="s">
        <v>14</v>
      </c>
      <c r="F98" s="28"/>
    </row>
    <row r="99" spans="1:6" ht="12.75" hidden="1">
      <c r="A99" s="45">
        <f t="shared" si="1"/>
        <v>20839</v>
      </c>
      <c r="B99" s="46">
        <v>20839</v>
      </c>
      <c r="C99" s="47">
        <v>0.04</v>
      </c>
      <c r="E99" s="28" t="s">
        <v>14</v>
      </c>
      <c r="F99" s="28"/>
    </row>
    <row r="100" spans="1:6" ht="12.75" hidden="1">
      <c r="A100" s="45">
        <f t="shared" si="1"/>
        <v>20870</v>
      </c>
      <c r="B100" s="46">
        <v>20870</v>
      </c>
      <c r="C100" s="47">
        <v>0.04</v>
      </c>
      <c r="E100" s="28" t="s">
        <v>14</v>
      </c>
      <c r="F100" s="28"/>
    </row>
    <row r="101" spans="1:6" ht="12.75" hidden="1">
      <c r="A101" s="45">
        <f t="shared" si="1"/>
        <v>20898</v>
      </c>
      <c r="B101" s="46">
        <v>20898</v>
      </c>
      <c r="C101" s="47">
        <v>0.04</v>
      </c>
      <c r="E101" s="28" t="s">
        <v>14</v>
      </c>
      <c r="F101" s="28"/>
    </row>
    <row r="102" spans="1:6" ht="12.75" hidden="1">
      <c r="A102" s="45">
        <f t="shared" si="1"/>
        <v>20929</v>
      </c>
      <c r="B102" s="46">
        <v>20929</v>
      </c>
      <c r="C102" s="47">
        <v>0.04</v>
      </c>
      <c r="E102" s="28" t="s">
        <v>14</v>
      </c>
      <c r="F102" s="28"/>
    </row>
    <row r="103" spans="1:6" ht="12.75" hidden="1">
      <c r="A103" s="45">
        <f t="shared" si="1"/>
        <v>20959</v>
      </c>
      <c r="B103" s="46">
        <v>20959</v>
      </c>
      <c r="C103" s="47">
        <v>0.04</v>
      </c>
      <c r="E103" s="28" t="s">
        <v>14</v>
      </c>
      <c r="F103" s="28"/>
    </row>
    <row r="104" spans="1:6" ht="12.75" hidden="1">
      <c r="A104" s="45">
        <f t="shared" si="1"/>
        <v>20990</v>
      </c>
      <c r="B104" s="46">
        <v>20990</v>
      </c>
      <c r="C104" s="47">
        <v>0.04</v>
      </c>
      <c r="E104" s="28" t="s">
        <v>14</v>
      </c>
      <c r="F104" s="28"/>
    </row>
    <row r="105" spans="1:6" ht="12.75" hidden="1">
      <c r="A105" s="45">
        <f t="shared" si="1"/>
        <v>21020</v>
      </c>
      <c r="B105" s="46">
        <v>21020</v>
      </c>
      <c r="C105" s="47">
        <v>0.04</v>
      </c>
      <c r="E105" s="28" t="s">
        <v>14</v>
      </c>
      <c r="F105" s="28"/>
    </row>
    <row r="106" spans="1:6" ht="12.75" hidden="1">
      <c r="A106" s="45">
        <f t="shared" si="1"/>
        <v>21051</v>
      </c>
      <c r="B106" s="46">
        <v>21051</v>
      </c>
      <c r="C106" s="47">
        <v>0.044199999999999996</v>
      </c>
      <c r="E106" s="28" t="s">
        <v>14</v>
      </c>
      <c r="F106" s="28"/>
    </row>
    <row r="107" spans="1:6" ht="12.75" hidden="1">
      <c r="A107" s="45">
        <f t="shared" si="1"/>
        <v>21082</v>
      </c>
      <c r="B107" s="46">
        <v>21082</v>
      </c>
      <c r="C107" s="47">
        <v>0.045</v>
      </c>
      <c r="E107" s="28" t="s">
        <v>14</v>
      </c>
      <c r="F107" s="28"/>
    </row>
    <row r="108" spans="1:6" ht="12.75" hidden="1">
      <c r="A108" s="45">
        <f t="shared" si="1"/>
        <v>21112</v>
      </c>
      <c r="B108" s="46">
        <v>21112</v>
      </c>
      <c r="C108" s="47">
        <v>0.045</v>
      </c>
      <c r="E108" s="28" t="s">
        <v>14</v>
      </c>
      <c r="F108" s="28"/>
    </row>
    <row r="109" spans="1:6" ht="12.75" hidden="1">
      <c r="A109" s="45">
        <f t="shared" si="1"/>
        <v>21143</v>
      </c>
      <c r="B109" s="46">
        <v>21143</v>
      </c>
      <c r="C109" s="47">
        <v>0.045</v>
      </c>
      <c r="E109" s="28" t="s">
        <v>14</v>
      </c>
      <c r="F109" s="28"/>
    </row>
    <row r="110" spans="1:6" ht="12.75" hidden="1">
      <c r="A110" s="45">
        <f t="shared" si="1"/>
        <v>21173</v>
      </c>
      <c r="B110" s="46">
        <v>21173</v>
      </c>
      <c r="C110" s="47">
        <v>0.045</v>
      </c>
      <c r="E110" s="28" t="s">
        <v>14</v>
      </c>
      <c r="F110" s="28"/>
    </row>
    <row r="111" spans="1:6" ht="12.75" hidden="1">
      <c r="A111" s="45">
        <f t="shared" si="1"/>
        <v>21204</v>
      </c>
      <c r="B111" s="46">
        <v>21204</v>
      </c>
      <c r="C111" s="47">
        <v>0.0434</v>
      </c>
      <c r="E111" s="28" t="s">
        <v>14</v>
      </c>
      <c r="F111" s="28"/>
    </row>
    <row r="112" spans="1:6" ht="12.75" hidden="1">
      <c r="A112" s="45">
        <f t="shared" si="1"/>
        <v>21235</v>
      </c>
      <c r="B112" s="46">
        <v>21235</v>
      </c>
      <c r="C112" s="47">
        <v>0.04</v>
      </c>
      <c r="E112" s="28" t="s">
        <v>14</v>
      </c>
      <c r="F112" s="28"/>
    </row>
    <row r="113" spans="1:6" ht="12.75" hidden="1">
      <c r="A113" s="45">
        <f t="shared" si="1"/>
        <v>21263</v>
      </c>
      <c r="B113" s="46">
        <v>21263</v>
      </c>
      <c r="C113" s="47">
        <v>0.04</v>
      </c>
      <c r="E113" s="28" t="s">
        <v>14</v>
      </c>
      <c r="F113" s="28"/>
    </row>
    <row r="114" spans="1:6" ht="12.75" hidden="1">
      <c r="A114" s="45">
        <f t="shared" si="1"/>
        <v>21294</v>
      </c>
      <c r="B114" s="46">
        <v>21294</v>
      </c>
      <c r="C114" s="47">
        <v>0.0383</v>
      </c>
      <c r="E114" s="28" t="s">
        <v>14</v>
      </c>
      <c r="F114" s="28"/>
    </row>
    <row r="115" spans="1:6" ht="12.75" hidden="1">
      <c r="A115" s="45">
        <f t="shared" si="1"/>
        <v>21324</v>
      </c>
      <c r="B115" s="46">
        <v>21324</v>
      </c>
      <c r="C115" s="47">
        <v>0.035</v>
      </c>
      <c r="E115" s="28" t="s">
        <v>14</v>
      </c>
      <c r="F115" s="28"/>
    </row>
    <row r="116" spans="1:6" ht="12.75" hidden="1">
      <c r="A116" s="45">
        <f t="shared" si="1"/>
        <v>21355</v>
      </c>
      <c r="B116" s="46">
        <v>21355</v>
      </c>
      <c r="C116" s="47">
        <v>0.035</v>
      </c>
      <c r="E116" s="28" t="s">
        <v>14</v>
      </c>
      <c r="F116" s="28"/>
    </row>
    <row r="117" spans="1:6" ht="12.75" hidden="1">
      <c r="A117" s="45">
        <f t="shared" si="1"/>
        <v>21385</v>
      </c>
      <c r="B117" s="46">
        <v>21385</v>
      </c>
      <c r="C117" s="47">
        <v>0.035</v>
      </c>
      <c r="E117" s="28" t="s">
        <v>14</v>
      </c>
      <c r="F117" s="28"/>
    </row>
    <row r="118" spans="1:6" ht="12.75" hidden="1">
      <c r="A118" s="45">
        <f t="shared" si="1"/>
        <v>21416</v>
      </c>
      <c r="B118" s="46">
        <v>21416</v>
      </c>
      <c r="C118" s="47">
        <v>0.035</v>
      </c>
      <c r="E118" s="28" t="s">
        <v>14</v>
      </c>
      <c r="F118" s="28"/>
    </row>
    <row r="119" spans="1:6" ht="12.75" hidden="1">
      <c r="A119" s="45">
        <f t="shared" si="1"/>
        <v>21447</v>
      </c>
      <c r="B119" s="46">
        <v>21447</v>
      </c>
      <c r="C119" s="47">
        <v>0.0383</v>
      </c>
      <c r="E119" s="28" t="s">
        <v>14</v>
      </c>
      <c r="F119" s="28"/>
    </row>
    <row r="120" spans="1:6" ht="12.75" hidden="1">
      <c r="A120" s="45">
        <f t="shared" si="1"/>
        <v>21477</v>
      </c>
      <c r="B120" s="46">
        <v>21477</v>
      </c>
      <c r="C120" s="47">
        <v>0.04</v>
      </c>
      <c r="E120" s="28" t="s">
        <v>14</v>
      </c>
      <c r="F120" s="28"/>
    </row>
    <row r="121" spans="1:6" ht="12.75" hidden="1">
      <c r="A121" s="45">
        <f t="shared" si="1"/>
        <v>21508</v>
      </c>
      <c r="B121" s="46">
        <v>21508</v>
      </c>
      <c r="C121" s="47">
        <v>0.04</v>
      </c>
      <c r="E121" s="28" t="s">
        <v>14</v>
      </c>
      <c r="F121" s="28"/>
    </row>
    <row r="122" spans="1:6" ht="12.75" hidden="1">
      <c r="A122" s="45">
        <f t="shared" si="1"/>
        <v>21538</v>
      </c>
      <c r="B122" s="46">
        <v>21538</v>
      </c>
      <c r="C122" s="47">
        <v>0.04</v>
      </c>
      <c r="E122" s="28" t="s">
        <v>14</v>
      </c>
      <c r="F122" s="28"/>
    </row>
    <row r="123" spans="1:6" ht="12.75" hidden="1">
      <c r="A123" s="45">
        <f t="shared" si="1"/>
        <v>21569</v>
      </c>
      <c r="B123" s="46">
        <v>21569</v>
      </c>
      <c r="C123" s="47">
        <v>0.04</v>
      </c>
      <c r="E123" s="28" t="s">
        <v>14</v>
      </c>
      <c r="F123" s="28"/>
    </row>
    <row r="124" spans="1:6" ht="12.75" hidden="1">
      <c r="A124" s="45">
        <f t="shared" si="1"/>
        <v>21600</v>
      </c>
      <c r="B124" s="46">
        <v>21600</v>
      </c>
      <c r="C124" s="47">
        <v>0.04</v>
      </c>
      <c r="E124" s="28" t="s">
        <v>14</v>
      </c>
      <c r="F124" s="28"/>
    </row>
    <row r="125" spans="1:6" ht="12.75" hidden="1">
      <c r="A125" s="45">
        <f t="shared" si="1"/>
        <v>21628</v>
      </c>
      <c r="B125" s="46">
        <v>21628</v>
      </c>
      <c r="C125" s="47">
        <v>0.04</v>
      </c>
      <c r="E125" s="28" t="s">
        <v>14</v>
      </c>
      <c r="F125" s="28"/>
    </row>
    <row r="126" spans="1:6" ht="12.75" hidden="1">
      <c r="A126" s="45">
        <f t="shared" si="1"/>
        <v>21659</v>
      </c>
      <c r="B126" s="46">
        <v>21659</v>
      </c>
      <c r="C126" s="47">
        <v>0.04</v>
      </c>
      <c r="E126" s="28" t="s">
        <v>14</v>
      </c>
      <c r="F126" s="28"/>
    </row>
    <row r="127" spans="1:6" ht="12.75" hidden="1">
      <c r="A127" s="45">
        <f t="shared" si="1"/>
        <v>21689</v>
      </c>
      <c r="B127" s="46">
        <v>21689</v>
      </c>
      <c r="C127" s="47">
        <v>0.042300000000000004</v>
      </c>
      <c r="E127" s="28" t="s">
        <v>14</v>
      </c>
      <c r="F127" s="28"/>
    </row>
    <row r="128" spans="1:6" ht="12.75" hidden="1">
      <c r="A128" s="45">
        <f t="shared" si="1"/>
        <v>21720</v>
      </c>
      <c r="B128" s="46">
        <v>21720</v>
      </c>
      <c r="C128" s="47">
        <v>0.045</v>
      </c>
      <c r="E128" s="28" t="s">
        <v>14</v>
      </c>
      <c r="F128" s="28"/>
    </row>
    <row r="129" spans="1:6" ht="12.75" hidden="1">
      <c r="A129" s="45">
        <f t="shared" si="1"/>
        <v>21750</v>
      </c>
      <c r="B129" s="46">
        <v>21750</v>
      </c>
      <c r="C129" s="47">
        <v>0.045</v>
      </c>
      <c r="E129" s="28" t="s">
        <v>14</v>
      </c>
      <c r="F129" s="28"/>
    </row>
    <row r="130" spans="1:6" ht="12.75" hidden="1">
      <c r="A130" s="45">
        <f t="shared" si="1"/>
        <v>21781</v>
      </c>
      <c r="B130" s="46">
        <v>21781</v>
      </c>
      <c r="C130" s="47">
        <v>0.045</v>
      </c>
      <c r="E130" s="28" t="s">
        <v>14</v>
      </c>
      <c r="F130" s="28"/>
    </row>
    <row r="131" spans="1:6" ht="12.75" hidden="1">
      <c r="A131" s="45">
        <f t="shared" si="1"/>
        <v>21812</v>
      </c>
      <c r="B131" s="46">
        <v>21812</v>
      </c>
      <c r="C131" s="47">
        <v>0.05</v>
      </c>
      <c r="E131" s="28" t="s">
        <v>14</v>
      </c>
      <c r="F131" s="28"/>
    </row>
    <row r="132" spans="1:6" ht="12.75" hidden="1">
      <c r="A132" s="45">
        <f aca="true" t="shared" si="2" ref="A132:A195">+B132</f>
        <v>21842</v>
      </c>
      <c r="B132" s="46">
        <v>21842</v>
      </c>
      <c r="C132" s="47">
        <v>0.05</v>
      </c>
      <c r="E132" s="28" t="s">
        <v>14</v>
      </c>
      <c r="F132" s="28"/>
    </row>
    <row r="133" spans="1:6" ht="12.75" hidden="1">
      <c r="A133" s="45">
        <f t="shared" si="2"/>
        <v>21873</v>
      </c>
      <c r="B133" s="46">
        <v>21873</v>
      </c>
      <c r="C133" s="47">
        <v>0.05</v>
      </c>
      <c r="E133" s="28" t="s">
        <v>14</v>
      </c>
      <c r="F133" s="28"/>
    </row>
    <row r="134" spans="1:6" ht="12.75" hidden="1">
      <c r="A134" s="45">
        <f t="shared" si="2"/>
        <v>21903</v>
      </c>
      <c r="B134" s="46">
        <v>21903</v>
      </c>
      <c r="C134" s="47">
        <v>0.05</v>
      </c>
      <c r="E134" s="28" t="s">
        <v>14</v>
      </c>
      <c r="F134" s="28"/>
    </row>
    <row r="135" spans="1:6" ht="12.75" hidden="1">
      <c r="A135" s="45">
        <f t="shared" si="2"/>
        <v>21934</v>
      </c>
      <c r="B135" s="46">
        <v>21934</v>
      </c>
      <c r="C135" s="47">
        <v>0.05</v>
      </c>
      <c r="E135" s="28" t="s">
        <v>14</v>
      </c>
      <c r="F135" s="28"/>
    </row>
    <row r="136" spans="1:6" ht="12.75" hidden="1">
      <c r="A136" s="45">
        <f t="shared" si="2"/>
        <v>21965</v>
      </c>
      <c r="B136" s="46">
        <v>21965</v>
      </c>
      <c r="C136" s="47">
        <v>0.05</v>
      </c>
      <c r="E136" s="28" t="s">
        <v>14</v>
      </c>
      <c r="F136" s="28"/>
    </row>
    <row r="137" spans="1:6" ht="12.75" hidden="1">
      <c r="A137" s="45">
        <f t="shared" si="2"/>
        <v>21994</v>
      </c>
      <c r="B137" s="46">
        <v>21994</v>
      </c>
      <c r="C137" s="47">
        <v>0.05</v>
      </c>
      <c r="E137" s="28" t="s">
        <v>14</v>
      </c>
      <c r="F137" s="28"/>
    </row>
    <row r="138" spans="1:6" ht="12.75" hidden="1">
      <c r="A138" s="45">
        <f t="shared" si="2"/>
        <v>22025</v>
      </c>
      <c r="B138" s="46">
        <v>22025</v>
      </c>
      <c r="C138" s="47">
        <v>0.05</v>
      </c>
      <c r="E138" s="28" t="s">
        <v>14</v>
      </c>
      <c r="F138" s="28"/>
    </row>
    <row r="139" spans="1:6" ht="12.75" hidden="1">
      <c r="A139" s="45">
        <f t="shared" si="2"/>
        <v>22055</v>
      </c>
      <c r="B139" s="46">
        <v>22055</v>
      </c>
      <c r="C139" s="47">
        <v>0.05</v>
      </c>
      <c r="E139" s="28" t="s">
        <v>14</v>
      </c>
      <c r="F139" s="28"/>
    </row>
    <row r="140" spans="1:6" ht="12.75" hidden="1">
      <c r="A140" s="45">
        <f t="shared" si="2"/>
        <v>22086</v>
      </c>
      <c r="B140" s="46">
        <v>22086</v>
      </c>
      <c r="C140" s="47">
        <v>0.05</v>
      </c>
      <c r="E140" s="28" t="s">
        <v>14</v>
      </c>
      <c r="F140" s="28"/>
    </row>
    <row r="141" spans="1:6" ht="12.75" hidden="1">
      <c r="A141" s="45">
        <f t="shared" si="2"/>
        <v>22116</v>
      </c>
      <c r="B141" s="46">
        <v>22116</v>
      </c>
      <c r="C141" s="47">
        <v>0.05</v>
      </c>
      <c r="E141" s="28" t="s">
        <v>14</v>
      </c>
      <c r="F141" s="28"/>
    </row>
    <row r="142" spans="1:6" ht="12.75" hidden="1">
      <c r="A142" s="45">
        <f t="shared" si="2"/>
        <v>22147</v>
      </c>
      <c r="B142" s="46">
        <v>22147</v>
      </c>
      <c r="C142" s="47">
        <v>0.048499999999999995</v>
      </c>
      <c r="E142" s="28" t="s">
        <v>14</v>
      </c>
      <c r="F142" s="28"/>
    </row>
    <row r="143" spans="1:6" ht="12.75" hidden="1">
      <c r="A143" s="45">
        <f t="shared" si="2"/>
        <v>22178</v>
      </c>
      <c r="B143" s="46">
        <v>22178</v>
      </c>
      <c r="C143" s="47">
        <v>0.045</v>
      </c>
      <c r="E143" s="28" t="s">
        <v>14</v>
      </c>
      <c r="F143" s="28"/>
    </row>
    <row r="144" spans="1:6" ht="12.75" hidden="1">
      <c r="A144" s="45">
        <f t="shared" si="2"/>
        <v>22208</v>
      </c>
      <c r="B144" s="46">
        <v>22208</v>
      </c>
      <c r="C144" s="47">
        <v>0.045</v>
      </c>
      <c r="E144" s="28" t="s">
        <v>14</v>
      </c>
      <c r="F144" s="28"/>
    </row>
    <row r="145" spans="1:6" ht="12.75" hidden="1">
      <c r="A145" s="45">
        <f t="shared" si="2"/>
        <v>22239</v>
      </c>
      <c r="B145" s="46">
        <v>22239</v>
      </c>
      <c r="C145" s="47">
        <v>0.045</v>
      </c>
      <c r="E145" s="28" t="s">
        <v>14</v>
      </c>
      <c r="F145" s="28"/>
    </row>
    <row r="146" spans="1:6" ht="12.75" hidden="1">
      <c r="A146" s="45">
        <f t="shared" si="2"/>
        <v>22269</v>
      </c>
      <c r="B146" s="46">
        <v>22269</v>
      </c>
      <c r="C146" s="47">
        <v>0.045</v>
      </c>
      <c r="E146" s="28" t="s">
        <v>14</v>
      </c>
      <c r="F146" s="28"/>
    </row>
    <row r="147" spans="1:6" ht="12.75" hidden="1">
      <c r="A147" s="45">
        <f t="shared" si="2"/>
        <v>22300</v>
      </c>
      <c r="B147" s="46">
        <v>22300</v>
      </c>
      <c r="C147" s="47">
        <v>0.045</v>
      </c>
      <c r="E147" s="28" t="s">
        <v>14</v>
      </c>
      <c r="F147" s="28"/>
    </row>
    <row r="148" spans="1:6" ht="12.75" hidden="1">
      <c r="A148" s="45">
        <f t="shared" si="2"/>
        <v>22331</v>
      </c>
      <c r="B148" s="46">
        <v>22331</v>
      </c>
      <c r="C148" s="47">
        <v>0.045</v>
      </c>
      <c r="E148" s="28" t="s">
        <v>14</v>
      </c>
      <c r="F148" s="28"/>
    </row>
    <row r="149" spans="1:6" ht="12.75" hidden="1">
      <c r="A149" s="45">
        <f t="shared" si="2"/>
        <v>22359</v>
      </c>
      <c r="B149" s="46">
        <v>22359</v>
      </c>
      <c r="C149" s="47">
        <v>0.045</v>
      </c>
      <c r="E149" s="28" t="s">
        <v>14</v>
      </c>
      <c r="F149" s="28"/>
    </row>
    <row r="150" spans="1:6" ht="12.75" hidden="1">
      <c r="A150" s="45">
        <f t="shared" si="2"/>
        <v>22390</v>
      </c>
      <c r="B150" s="46">
        <v>22390</v>
      </c>
      <c r="C150" s="47">
        <v>0.045</v>
      </c>
      <c r="E150" s="28" t="s">
        <v>14</v>
      </c>
      <c r="F150" s="28"/>
    </row>
    <row r="151" spans="1:6" ht="12.75" hidden="1">
      <c r="A151" s="45">
        <f t="shared" si="2"/>
        <v>22420</v>
      </c>
      <c r="B151" s="46">
        <v>22420</v>
      </c>
      <c r="C151" s="47">
        <v>0.045</v>
      </c>
      <c r="E151" s="28" t="s">
        <v>14</v>
      </c>
      <c r="F151" s="28"/>
    </row>
    <row r="152" spans="1:6" ht="12.75" hidden="1">
      <c r="A152" s="45">
        <f t="shared" si="2"/>
        <v>22451</v>
      </c>
      <c r="B152" s="46">
        <v>22451</v>
      </c>
      <c r="C152" s="47">
        <v>0.045</v>
      </c>
      <c r="E152" s="28" t="s">
        <v>14</v>
      </c>
      <c r="F152" s="28"/>
    </row>
    <row r="153" spans="1:6" ht="12.75" hidden="1">
      <c r="A153" s="45">
        <f t="shared" si="2"/>
        <v>22481</v>
      </c>
      <c r="B153" s="46">
        <v>22481</v>
      </c>
      <c r="C153" s="47">
        <v>0.045</v>
      </c>
      <c r="E153" s="28" t="s">
        <v>14</v>
      </c>
      <c r="F153" s="28"/>
    </row>
    <row r="154" spans="1:6" ht="12.75" hidden="1">
      <c r="A154" s="45">
        <f t="shared" si="2"/>
        <v>22512</v>
      </c>
      <c r="B154" s="46">
        <v>22512</v>
      </c>
      <c r="C154" s="47">
        <v>0.045</v>
      </c>
      <c r="E154" s="28" t="s">
        <v>14</v>
      </c>
      <c r="F154" s="28"/>
    </row>
    <row r="155" spans="1:6" ht="12.75" hidden="1">
      <c r="A155" s="45">
        <f t="shared" si="2"/>
        <v>22543</v>
      </c>
      <c r="B155" s="46">
        <v>22543</v>
      </c>
      <c r="C155" s="47">
        <v>0.045</v>
      </c>
      <c r="E155" s="28" t="s">
        <v>14</v>
      </c>
      <c r="F155" s="28"/>
    </row>
    <row r="156" spans="1:6" ht="12.75" hidden="1">
      <c r="A156" s="45">
        <f t="shared" si="2"/>
        <v>22573</v>
      </c>
      <c r="B156" s="46">
        <v>22573</v>
      </c>
      <c r="C156" s="47">
        <v>0.045</v>
      </c>
      <c r="E156" s="28" t="s">
        <v>14</v>
      </c>
      <c r="F156" s="28"/>
    </row>
    <row r="157" spans="1:6" ht="12.75" hidden="1">
      <c r="A157" s="45">
        <f t="shared" si="2"/>
        <v>22604</v>
      </c>
      <c r="B157" s="46">
        <v>22604</v>
      </c>
      <c r="C157" s="47">
        <v>0.045</v>
      </c>
      <c r="E157" s="28" t="s">
        <v>14</v>
      </c>
      <c r="F157" s="28"/>
    </row>
    <row r="158" spans="1:6" ht="12.75" hidden="1">
      <c r="A158" s="45">
        <f t="shared" si="2"/>
        <v>22634</v>
      </c>
      <c r="B158" s="46">
        <v>22634</v>
      </c>
      <c r="C158" s="47">
        <v>0.045</v>
      </c>
      <c r="E158" s="28" t="s">
        <v>14</v>
      </c>
      <c r="F158" s="28"/>
    </row>
    <row r="159" spans="1:6" ht="12.75" hidden="1">
      <c r="A159" s="45">
        <f t="shared" si="2"/>
        <v>22665</v>
      </c>
      <c r="B159" s="46">
        <v>22665</v>
      </c>
      <c r="C159" s="47">
        <v>0.045</v>
      </c>
      <c r="E159" s="28" t="s">
        <v>14</v>
      </c>
      <c r="F159" s="28"/>
    </row>
    <row r="160" spans="1:6" ht="12.75" hidden="1">
      <c r="A160" s="45">
        <f t="shared" si="2"/>
        <v>22696</v>
      </c>
      <c r="B160" s="46">
        <v>22696</v>
      </c>
      <c r="C160" s="47">
        <v>0.045</v>
      </c>
      <c r="E160" s="28" t="s">
        <v>14</v>
      </c>
      <c r="F160" s="28"/>
    </row>
    <row r="161" spans="1:6" ht="12.75" hidden="1">
      <c r="A161" s="45">
        <f t="shared" si="2"/>
        <v>22724</v>
      </c>
      <c r="B161" s="46">
        <v>22724</v>
      </c>
      <c r="C161" s="47">
        <v>0.045</v>
      </c>
      <c r="E161" s="28" t="s">
        <v>14</v>
      </c>
      <c r="F161" s="28"/>
    </row>
    <row r="162" spans="1:6" ht="12.75" hidden="1">
      <c r="A162" s="45">
        <f t="shared" si="2"/>
        <v>22755</v>
      </c>
      <c r="B162" s="46">
        <v>22755</v>
      </c>
      <c r="C162" s="47">
        <v>0.045</v>
      </c>
      <c r="E162" s="28" t="s">
        <v>14</v>
      </c>
      <c r="F162" s="28"/>
    </row>
    <row r="163" spans="1:6" ht="12.75" hidden="1">
      <c r="A163" s="45">
        <f t="shared" si="2"/>
        <v>22785</v>
      </c>
      <c r="B163" s="46">
        <v>22785</v>
      </c>
      <c r="C163" s="47">
        <v>0.045</v>
      </c>
      <c r="E163" s="28" t="s">
        <v>14</v>
      </c>
      <c r="F163" s="28"/>
    </row>
    <row r="164" spans="1:6" ht="12.75" hidden="1">
      <c r="A164" s="45">
        <f t="shared" si="2"/>
        <v>22816</v>
      </c>
      <c r="B164" s="46">
        <v>22816</v>
      </c>
      <c r="C164" s="47">
        <v>0.045</v>
      </c>
      <c r="E164" s="28" t="s">
        <v>14</v>
      </c>
      <c r="F164" s="28"/>
    </row>
    <row r="165" spans="1:6" ht="12.75" hidden="1">
      <c r="A165" s="45">
        <f t="shared" si="2"/>
        <v>22846</v>
      </c>
      <c r="B165" s="46">
        <v>22846</v>
      </c>
      <c r="C165" s="47">
        <v>0.045</v>
      </c>
      <c r="E165" s="28" t="s">
        <v>14</v>
      </c>
      <c r="F165" s="28"/>
    </row>
    <row r="166" spans="1:6" ht="12.75" hidden="1">
      <c r="A166" s="45">
        <f t="shared" si="2"/>
        <v>22877</v>
      </c>
      <c r="B166" s="46">
        <v>22877</v>
      </c>
      <c r="C166" s="47">
        <v>0.045</v>
      </c>
      <c r="E166" s="28" t="s">
        <v>14</v>
      </c>
      <c r="F166" s="28"/>
    </row>
    <row r="167" spans="1:6" ht="12.75" hidden="1">
      <c r="A167" s="45">
        <f t="shared" si="2"/>
        <v>22908</v>
      </c>
      <c r="B167" s="46">
        <v>22908</v>
      </c>
      <c r="C167" s="47">
        <v>0.045</v>
      </c>
      <c r="E167" s="28" t="s">
        <v>14</v>
      </c>
      <c r="F167" s="28"/>
    </row>
    <row r="168" spans="1:6" ht="12.75" hidden="1">
      <c r="A168" s="45">
        <f t="shared" si="2"/>
        <v>22938</v>
      </c>
      <c r="B168" s="46">
        <v>22938</v>
      </c>
      <c r="C168" s="47">
        <v>0.045</v>
      </c>
      <c r="E168" s="28" t="s">
        <v>14</v>
      </c>
      <c r="F168" s="28"/>
    </row>
    <row r="169" spans="1:6" ht="12.75" hidden="1">
      <c r="A169" s="45">
        <f t="shared" si="2"/>
        <v>22969</v>
      </c>
      <c r="B169" s="46">
        <v>22969</v>
      </c>
      <c r="C169" s="47">
        <v>0.045</v>
      </c>
      <c r="E169" s="28" t="s">
        <v>14</v>
      </c>
      <c r="F169" s="28"/>
    </row>
    <row r="170" spans="1:6" ht="12.75" hidden="1">
      <c r="A170" s="45">
        <f t="shared" si="2"/>
        <v>22999</v>
      </c>
      <c r="B170" s="46">
        <v>22999</v>
      </c>
      <c r="C170" s="47">
        <v>0.045</v>
      </c>
      <c r="E170" s="28" t="s">
        <v>14</v>
      </c>
      <c r="F170" s="28"/>
    </row>
    <row r="171" spans="1:6" ht="12.75" hidden="1">
      <c r="A171" s="45">
        <f t="shared" si="2"/>
        <v>23030</v>
      </c>
      <c r="B171" s="46">
        <v>23030</v>
      </c>
      <c r="C171" s="47">
        <v>0.045</v>
      </c>
      <c r="E171" s="28" t="s">
        <v>14</v>
      </c>
      <c r="F171" s="28"/>
    </row>
    <row r="172" spans="1:6" ht="12.75" hidden="1">
      <c r="A172" s="45">
        <f t="shared" si="2"/>
        <v>23061</v>
      </c>
      <c r="B172" s="46">
        <v>23061</v>
      </c>
      <c r="C172" s="47">
        <v>0.045</v>
      </c>
      <c r="E172" s="28" t="s">
        <v>14</v>
      </c>
      <c r="F172" s="28"/>
    </row>
    <row r="173" spans="1:6" ht="12.75" hidden="1">
      <c r="A173" s="45">
        <f t="shared" si="2"/>
        <v>23089</v>
      </c>
      <c r="B173" s="46">
        <v>23089</v>
      </c>
      <c r="C173" s="47">
        <v>0.045</v>
      </c>
      <c r="E173" s="28" t="s">
        <v>14</v>
      </c>
      <c r="F173" s="28"/>
    </row>
    <row r="174" spans="1:6" ht="12.75" hidden="1">
      <c r="A174" s="45">
        <f t="shared" si="2"/>
        <v>23120</v>
      </c>
      <c r="B174" s="46">
        <v>23120</v>
      </c>
      <c r="C174" s="47">
        <v>0.045</v>
      </c>
      <c r="E174" s="28" t="s">
        <v>14</v>
      </c>
      <c r="F174" s="28"/>
    </row>
    <row r="175" spans="1:6" ht="12.75" hidden="1">
      <c r="A175" s="45">
        <f t="shared" si="2"/>
        <v>23150</v>
      </c>
      <c r="B175" s="46">
        <v>23150</v>
      </c>
      <c r="C175" s="47">
        <v>0.045</v>
      </c>
      <c r="E175" s="28" t="s">
        <v>14</v>
      </c>
      <c r="F175" s="28"/>
    </row>
    <row r="176" spans="1:6" ht="12.75" hidden="1">
      <c r="A176" s="45">
        <f t="shared" si="2"/>
        <v>23181</v>
      </c>
      <c r="B176" s="46">
        <v>23181</v>
      </c>
      <c r="C176" s="47">
        <v>0.045</v>
      </c>
      <c r="E176" s="28" t="s">
        <v>14</v>
      </c>
      <c r="F176" s="28"/>
    </row>
    <row r="177" spans="1:6" ht="12.75" hidden="1">
      <c r="A177" s="45">
        <f t="shared" si="2"/>
        <v>23211</v>
      </c>
      <c r="B177" s="46">
        <v>23211</v>
      </c>
      <c r="C177" s="47">
        <v>0.045</v>
      </c>
      <c r="E177" s="28" t="s">
        <v>14</v>
      </c>
      <c r="F177" s="28"/>
    </row>
    <row r="178" spans="1:6" ht="12.75" hidden="1">
      <c r="A178" s="45">
        <f t="shared" si="2"/>
        <v>23242</v>
      </c>
      <c r="B178" s="46">
        <v>23242</v>
      </c>
      <c r="C178" s="47">
        <v>0.045</v>
      </c>
      <c r="E178" s="28" t="s">
        <v>14</v>
      </c>
      <c r="F178" s="28"/>
    </row>
    <row r="179" spans="1:6" ht="12.75" hidden="1">
      <c r="A179" s="45">
        <f t="shared" si="2"/>
        <v>23273</v>
      </c>
      <c r="B179" s="46">
        <v>23273</v>
      </c>
      <c r="C179" s="47">
        <v>0.045</v>
      </c>
      <c r="E179" s="28" t="s">
        <v>14</v>
      </c>
      <c r="F179" s="28"/>
    </row>
    <row r="180" spans="1:6" ht="12.75" hidden="1">
      <c r="A180" s="45">
        <f t="shared" si="2"/>
        <v>23303</v>
      </c>
      <c r="B180" s="46">
        <v>23303</v>
      </c>
      <c r="C180" s="47">
        <v>0.045</v>
      </c>
      <c r="E180" s="28" t="s">
        <v>14</v>
      </c>
      <c r="F180" s="28"/>
    </row>
    <row r="181" spans="1:6" ht="12.75" hidden="1">
      <c r="A181" s="45">
        <f t="shared" si="2"/>
        <v>23334</v>
      </c>
      <c r="B181" s="46">
        <v>23334</v>
      </c>
      <c r="C181" s="47">
        <v>0.045</v>
      </c>
      <c r="E181" s="28" t="s">
        <v>14</v>
      </c>
      <c r="F181" s="28"/>
    </row>
    <row r="182" spans="1:6" ht="12.75" hidden="1">
      <c r="A182" s="45">
        <f t="shared" si="2"/>
        <v>23364</v>
      </c>
      <c r="B182" s="46">
        <v>23364</v>
      </c>
      <c r="C182" s="47">
        <v>0.045</v>
      </c>
      <c r="E182" s="28" t="s">
        <v>14</v>
      </c>
      <c r="F182" s="28"/>
    </row>
    <row r="183" spans="1:6" ht="12.75" hidden="1">
      <c r="A183" s="45">
        <f t="shared" si="2"/>
        <v>23395</v>
      </c>
      <c r="B183" s="46">
        <v>23395</v>
      </c>
      <c r="C183" s="47">
        <v>0.045</v>
      </c>
      <c r="E183" s="28" t="s">
        <v>14</v>
      </c>
      <c r="F183" s="28"/>
    </row>
    <row r="184" spans="1:6" ht="12.75" hidden="1">
      <c r="A184" s="45">
        <f t="shared" si="2"/>
        <v>23426</v>
      </c>
      <c r="B184" s="46">
        <v>23426</v>
      </c>
      <c r="C184" s="47">
        <v>0.045</v>
      </c>
      <c r="E184" s="28" t="s">
        <v>14</v>
      </c>
      <c r="F184" s="28"/>
    </row>
    <row r="185" spans="1:6" ht="12.75" hidden="1">
      <c r="A185" s="45">
        <f t="shared" si="2"/>
        <v>23455</v>
      </c>
      <c r="B185" s="46">
        <v>23455</v>
      </c>
      <c r="C185" s="47">
        <v>0.045</v>
      </c>
      <c r="E185" s="28" t="s">
        <v>14</v>
      </c>
      <c r="F185" s="28"/>
    </row>
    <row r="186" spans="1:6" ht="12.75" hidden="1">
      <c r="A186" s="45">
        <f t="shared" si="2"/>
        <v>23486</v>
      </c>
      <c r="B186" s="46">
        <v>23486</v>
      </c>
      <c r="C186" s="47">
        <v>0.045</v>
      </c>
      <c r="E186" s="28" t="s">
        <v>14</v>
      </c>
      <c r="F186" s="28"/>
    </row>
    <row r="187" spans="1:6" ht="12.75" hidden="1">
      <c r="A187" s="45">
        <f t="shared" si="2"/>
        <v>23516</v>
      </c>
      <c r="B187" s="46">
        <v>23516</v>
      </c>
      <c r="C187" s="47">
        <v>0.045</v>
      </c>
      <c r="E187" s="28" t="s">
        <v>14</v>
      </c>
      <c r="F187" s="28"/>
    </row>
    <row r="188" spans="1:6" ht="12.75" hidden="1">
      <c r="A188" s="45">
        <f t="shared" si="2"/>
        <v>23547</v>
      </c>
      <c r="B188" s="46">
        <v>23547</v>
      </c>
      <c r="C188" s="47">
        <v>0.045</v>
      </c>
      <c r="E188" s="28" t="s">
        <v>14</v>
      </c>
      <c r="F188" s="28"/>
    </row>
    <row r="189" spans="1:6" ht="12.75" hidden="1">
      <c r="A189" s="45">
        <f t="shared" si="2"/>
        <v>23577</v>
      </c>
      <c r="B189" s="46">
        <v>23577</v>
      </c>
      <c r="C189" s="47">
        <v>0.045</v>
      </c>
      <c r="E189" s="28" t="s">
        <v>14</v>
      </c>
      <c r="F189" s="28"/>
    </row>
    <row r="190" spans="1:6" ht="12.75" hidden="1">
      <c r="A190" s="45">
        <f t="shared" si="2"/>
        <v>23608</v>
      </c>
      <c r="B190" s="46">
        <v>23608</v>
      </c>
      <c r="C190" s="47">
        <v>0.045</v>
      </c>
      <c r="E190" s="28" t="s">
        <v>14</v>
      </c>
      <c r="F190" s="28"/>
    </row>
    <row r="191" spans="1:6" ht="12.75" hidden="1">
      <c r="A191" s="45">
        <f t="shared" si="2"/>
        <v>23639</v>
      </c>
      <c r="B191" s="46">
        <v>23639</v>
      </c>
      <c r="C191" s="47">
        <v>0.045</v>
      </c>
      <c r="E191" s="28" t="s">
        <v>14</v>
      </c>
      <c r="F191" s="28"/>
    </row>
    <row r="192" spans="1:6" ht="12.75" hidden="1">
      <c r="A192" s="45">
        <f t="shared" si="2"/>
        <v>23669</v>
      </c>
      <c r="B192" s="46">
        <v>23669</v>
      </c>
      <c r="C192" s="47">
        <v>0.045</v>
      </c>
      <c r="E192" s="28" t="s">
        <v>14</v>
      </c>
      <c r="F192" s="28"/>
    </row>
    <row r="193" spans="1:6" ht="12.75" hidden="1">
      <c r="A193" s="45">
        <f t="shared" si="2"/>
        <v>23700</v>
      </c>
      <c r="B193" s="46">
        <v>23700</v>
      </c>
      <c r="C193" s="47">
        <v>0.045</v>
      </c>
      <c r="E193" s="28" t="s">
        <v>14</v>
      </c>
      <c r="F193" s="28"/>
    </row>
    <row r="194" spans="1:6" ht="12.75" hidden="1">
      <c r="A194" s="45">
        <f t="shared" si="2"/>
        <v>23730</v>
      </c>
      <c r="B194" s="46">
        <v>23730</v>
      </c>
      <c r="C194" s="47">
        <v>0.045</v>
      </c>
      <c r="E194" s="28" t="s">
        <v>14</v>
      </c>
      <c r="F194" s="28"/>
    </row>
    <row r="195" spans="1:6" ht="12.75" hidden="1">
      <c r="A195" s="45">
        <f t="shared" si="2"/>
        <v>23761</v>
      </c>
      <c r="B195" s="46">
        <v>23761</v>
      </c>
      <c r="C195" s="47">
        <v>0.045</v>
      </c>
      <c r="E195" s="28" t="s">
        <v>14</v>
      </c>
      <c r="F195" s="28"/>
    </row>
    <row r="196" spans="1:6" ht="12.75" hidden="1">
      <c r="A196" s="45">
        <f aca="true" t="shared" si="3" ref="A196:A259">+B196</f>
        <v>23792</v>
      </c>
      <c r="B196" s="46">
        <v>23792</v>
      </c>
      <c r="C196" s="47">
        <v>0.045</v>
      </c>
      <c r="E196" s="28" t="s">
        <v>14</v>
      </c>
      <c r="F196" s="28"/>
    </row>
    <row r="197" spans="1:6" ht="12.75" hidden="1">
      <c r="A197" s="45">
        <f t="shared" si="3"/>
        <v>23820</v>
      </c>
      <c r="B197" s="46">
        <v>23820</v>
      </c>
      <c r="C197" s="47">
        <v>0.045</v>
      </c>
      <c r="E197" s="28" t="s">
        <v>14</v>
      </c>
      <c r="F197" s="28"/>
    </row>
    <row r="198" spans="1:6" ht="12.75" hidden="1">
      <c r="A198" s="45">
        <f t="shared" si="3"/>
        <v>23851</v>
      </c>
      <c r="B198" s="46">
        <v>23851</v>
      </c>
      <c r="C198" s="47">
        <v>0.045</v>
      </c>
      <c r="E198" s="28" t="s">
        <v>14</v>
      </c>
      <c r="F198" s="28"/>
    </row>
    <row r="199" spans="1:6" ht="12.75" hidden="1">
      <c r="A199" s="45">
        <f t="shared" si="3"/>
        <v>23881</v>
      </c>
      <c r="B199" s="46">
        <v>23881</v>
      </c>
      <c r="C199" s="47">
        <v>0.045</v>
      </c>
      <c r="E199" s="28" t="s">
        <v>14</v>
      </c>
      <c r="F199" s="28"/>
    </row>
    <row r="200" spans="1:6" ht="12.75" hidden="1">
      <c r="A200" s="45">
        <f t="shared" si="3"/>
        <v>23912</v>
      </c>
      <c r="B200" s="46">
        <v>23912</v>
      </c>
      <c r="C200" s="47">
        <v>0.045</v>
      </c>
      <c r="E200" s="28" t="s">
        <v>14</v>
      </c>
      <c r="F200" s="28"/>
    </row>
    <row r="201" spans="1:6" ht="12.75" hidden="1">
      <c r="A201" s="45">
        <f t="shared" si="3"/>
        <v>23942</v>
      </c>
      <c r="B201" s="46">
        <v>23942</v>
      </c>
      <c r="C201" s="47">
        <v>0.045</v>
      </c>
      <c r="E201" s="28" t="s">
        <v>14</v>
      </c>
      <c r="F201" s="28"/>
    </row>
    <row r="202" spans="1:6" ht="12.75" hidden="1">
      <c r="A202" s="45">
        <f t="shared" si="3"/>
        <v>23973</v>
      </c>
      <c r="B202" s="46">
        <v>23973</v>
      </c>
      <c r="C202" s="47">
        <v>0.045</v>
      </c>
      <c r="E202" s="28" t="s">
        <v>14</v>
      </c>
      <c r="F202" s="28"/>
    </row>
    <row r="203" spans="1:6" ht="12.75" hidden="1">
      <c r="A203" s="45">
        <f t="shared" si="3"/>
        <v>24004</v>
      </c>
      <c r="B203" s="46">
        <v>24004</v>
      </c>
      <c r="C203" s="47">
        <v>0.045</v>
      </c>
      <c r="E203" s="28" t="s">
        <v>14</v>
      </c>
      <c r="F203" s="28"/>
    </row>
    <row r="204" spans="1:6" ht="12.75" hidden="1">
      <c r="A204" s="45">
        <f t="shared" si="3"/>
        <v>24034</v>
      </c>
      <c r="B204" s="46">
        <v>24034</v>
      </c>
      <c r="C204" s="47">
        <v>0.045</v>
      </c>
      <c r="E204" s="28" t="s">
        <v>14</v>
      </c>
      <c r="F204" s="28"/>
    </row>
    <row r="205" spans="1:6" ht="12.75" hidden="1">
      <c r="A205" s="45">
        <f t="shared" si="3"/>
        <v>24065</v>
      </c>
      <c r="B205" s="46">
        <v>24065</v>
      </c>
      <c r="C205" s="47">
        <v>0.045</v>
      </c>
      <c r="E205" s="28" t="s">
        <v>14</v>
      </c>
      <c r="F205" s="28"/>
    </row>
    <row r="206" spans="1:6" ht="12.75" hidden="1">
      <c r="A206" s="45">
        <f t="shared" si="3"/>
        <v>24095</v>
      </c>
      <c r="B206" s="46">
        <v>24095</v>
      </c>
      <c r="C206" s="47">
        <v>0.0492</v>
      </c>
      <c r="E206" s="28" t="s">
        <v>14</v>
      </c>
      <c r="F206" s="28"/>
    </row>
    <row r="207" spans="1:6" ht="12.75" hidden="1">
      <c r="A207" s="45">
        <f t="shared" si="3"/>
        <v>24126</v>
      </c>
      <c r="B207" s="46">
        <v>24126</v>
      </c>
      <c r="C207" s="47">
        <v>0.05</v>
      </c>
      <c r="E207" s="28" t="s">
        <v>14</v>
      </c>
      <c r="F207" s="28"/>
    </row>
    <row r="208" spans="1:6" ht="12.75" hidden="1">
      <c r="A208" s="45">
        <f t="shared" si="3"/>
        <v>24157</v>
      </c>
      <c r="B208" s="46">
        <v>24157</v>
      </c>
      <c r="C208" s="47">
        <v>0.05</v>
      </c>
      <c r="E208" s="28" t="s">
        <v>14</v>
      </c>
      <c r="F208" s="28"/>
    </row>
    <row r="209" spans="1:6" ht="12.75" hidden="1">
      <c r="A209" s="45">
        <f t="shared" si="3"/>
        <v>24185</v>
      </c>
      <c r="B209" s="46">
        <v>24185</v>
      </c>
      <c r="C209" s="47">
        <v>0.0535</v>
      </c>
      <c r="E209" s="28" t="s">
        <v>14</v>
      </c>
      <c r="F209" s="28"/>
    </row>
    <row r="210" spans="1:6" ht="12.75" hidden="1">
      <c r="A210" s="45">
        <f t="shared" si="3"/>
        <v>24216</v>
      </c>
      <c r="B210" s="46">
        <v>24216</v>
      </c>
      <c r="C210" s="47">
        <v>0.055</v>
      </c>
      <c r="E210" s="28" t="s">
        <v>14</v>
      </c>
      <c r="F210" s="28"/>
    </row>
    <row r="211" spans="1:6" ht="12.75" hidden="1">
      <c r="A211" s="45">
        <f t="shared" si="3"/>
        <v>24246</v>
      </c>
      <c r="B211" s="46">
        <v>24246</v>
      </c>
      <c r="C211" s="47">
        <v>0.055</v>
      </c>
      <c r="E211" s="28" t="s">
        <v>14</v>
      </c>
      <c r="F211" s="28"/>
    </row>
    <row r="212" spans="1:6" ht="12.75" hidden="1">
      <c r="A212" s="45">
        <f t="shared" si="3"/>
        <v>24277</v>
      </c>
      <c r="B212" s="46">
        <v>24277</v>
      </c>
      <c r="C212" s="47">
        <v>0.0552</v>
      </c>
      <c r="E212" s="28" t="s">
        <v>14</v>
      </c>
      <c r="F212" s="28"/>
    </row>
    <row r="213" spans="1:6" ht="12.75" hidden="1">
      <c r="A213" s="45">
        <f t="shared" si="3"/>
        <v>24307</v>
      </c>
      <c r="B213" s="46">
        <v>24307</v>
      </c>
      <c r="C213" s="47">
        <v>0.0575</v>
      </c>
      <c r="E213" s="28" t="s">
        <v>14</v>
      </c>
      <c r="F213" s="28"/>
    </row>
    <row r="214" spans="1:6" ht="12.75" hidden="1">
      <c r="A214" s="45">
        <f t="shared" si="3"/>
        <v>24338</v>
      </c>
      <c r="B214" s="46">
        <v>24338</v>
      </c>
      <c r="C214" s="47">
        <v>0.0588</v>
      </c>
      <c r="E214" s="28" t="s">
        <v>14</v>
      </c>
      <c r="F214" s="28"/>
    </row>
    <row r="215" spans="1:6" ht="12.75" hidden="1">
      <c r="A215" s="45">
        <f t="shared" si="3"/>
        <v>24369</v>
      </c>
      <c r="B215" s="46">
        <v>24369</v>
      </c>
      <c r="C215" s="47">
        <v>0.06</v>
      </c>
      <c r="E215" s="28" t="s">
        <v>14</v>
      </c>
      <c r="F215" s="28"/>
    </row>
    <row r="216" spans="1:6" ht="12.75" hidden="1">
      <c r="A216" s="45">
        <f t="shared" si="3"/>
        <v>24399</v>
      </c>
      <c r="B216" s="46">
        <v>24399</v>
      </c>
      <c r="C216" s="47">
        <v>0.06</v>
      </c>
      <c r="E216" s="28" t="s">
        <v>14</v>
      </c>
      <c r="F216" s="28"/>
    </row>
    <row r="217" spans="1:6" ht="12.75" hidden="1">
      <c r="A217" s="45">
        <f t="shared" si="3"/>
        <v>24430</v>
      </c>
      <c r="B217" s="46">
        <v>24430</v>
      </c>
      <c r="C217" s="47">
        <v>0.06</v>
      </c>
      <c r="E217" s="28" t="s">
        <v>14</v>
      </c>
      <c r="F217" s="28"/>
    </row>
    <row r="218" spans="1:6" ht="12.75" hidden="1">
      <c r="A218" s="45">
        <f t="shared" si="3"/>
        <v>24460</v>
      </c>
      <c r="B218" s="46">
        <v>24460</v>
      </c>
      <c r="C218" s="47">
        <v>0.06</v>
      </c>
      <c r="E218" s="28" t="s">
        <v>14</v>
      </c>
      <c r="F218" s="28"/>
    </row>
    <row r="219" spans="1:6" ht="12.75" hidden="1">
      <c r="A219" s="45">
        <f t="shared" si="3"/>
        <v>24491</v>
      </c>
      <c r="B219" s="46">
        <v>24491</v>
      </c>
      <c r="C219" s="47">
        <v>0.0596</v>
      </c>
      <c r="E219" s="28" t="s">
        <v>14</v>
      </c>
      <c r="F219" s="28"/>
    </row>
    <row r="220" spans="1:6" ht="12.75" hidden="1">
      <c r="A220" s="45">
        <f t="shared" si="3"/>
        <v>24522</v>
      </c>
      <c r="B220" s="46">
        <v>24522</v>
      </c>
      <c r="C220" s="47">
        <v>0.0575</v>
      </c>
      <c r="E220" s="28" t="s">
        <v>14</v>
      </c>
      <c r="F220" s="28"/>
    </row>
    <row r="221" spans="1:6" ht="12.75" hidden="1">
      <c r="A221" s="45">
        <f t="shared" si="3"/>
        <v>24550</v>
      </c>
      <c r="B221" s="46">
        <v>24550</v>
      </c>
      <c r="C221" s="47">
        <v>0.0571</v>
      </c>
      <c r="E221" s="28" t="s">
        <v>14</v>
      </c>
      <c r="F221" s="28"/>
    </row>
    <row r="222" spans="1:6" ht="12.75" hidden="1">
      <c r="A222" s="45">
        <f t="shared" si="3"/>
        <v>24581</v>
      </c>
      <c r="B222" s="46">
        <v>24581</v>
      </c>
      <c r="C222" s="47">
        <v>0.055</v>
      </c>
      <c r="E222" s="28" t="s">
        <v>14</v>
      </c>
      <c r="F222" s="28"/>
    </row>
    <row r="223" spans="1:6" ht="12.75" hidden="1">
      <c r="A223" s="45">
        <f t="shared" si="3"/>
        <v>24611</v>
      </c>
      <c r="B223" s="46">
        <v>24611</v>
      </c>
      <c r="C223" s="47">
        <v>0.055</v>
      </c>
      <c r="E223" s="28" t="s">
        <v>14</v>
      </c>
      <c r="F223" s="28"/>
    </row>
    <row r="224" spans="1:6" ht="12.75" hidden="1">
      <c r="A224" s="45">
        <f t="shared" si="3"/>
        <v>24642</v>
      </c>
      <c r="B224" s="46">
        <v>24642</v>
      </c>
      <c r="C224" s="47">
        <v>0.055</v>
      </c>
      <c r="E224" s="28" t="s">
        <v>14</v>
      </c>
      <c r="F224" s="28"/>
    </row>
    <row r="225" spans="1:6" ht="12.75" hidden="1">
      <c r="A225" s="45">
        <f t="shared" si="3"/>
        <v>24672</v>
      </c>
      <c r="B225" s="46">
        <v>24672</v>
      </c>
      <c r="C225" s="47">
        <v>0.055</v>
      </c>
      <c r="E225" s="28" t="s">
        <v>14</v>
      </c>
      <c r="F225" s="28"/>
    </row>
    <row r="226" spans="1:6" ht="12.75" hidden="1">
      <c r="A226" s="45">
        <f t="shared" si="3"/>
        <v>24703</v>
      </c>
      <c r="B226" s="46">
        <v>24703</v>
      </c>
      <c r="C226" s="47">
        <v>0.055</v>
      </c>
      <c r="E226" s="28" t="s">
        <v>14</v>
      </c>
      <c r="F226" s="28"/>
    </row>
    <row r="227" spans="1:6" ht="12.75" hidden="1">
      <c r="A227" s="45">
        <f t="shared" si="3"/>
        <v>24734</v>
      </c>
      <c r="B227" s="46">
        <v>24734</v>
      </c>
      <c r="C227" s="47">
        <v>0.055</v>
      </c>
      <c r="E227" s="28" t="s">
        <v>14</v>
      </c>
      <c r="F227" s="28"/>
    </row>
    <row r="228" spans="1:6" ht="12.75" hidden="1">
      <c r="A228" s="45">
        <f t="shared" si="3"/>
        <v>24764</v>
      </c>
      <c r="B228" s="46">
        <v>24764</v>
      </c>
      <c r="C228" s="47">
        <v>0.055</v>
      </c>
      <c r="E228" s="28" t="s">
        <v>14</v>
      </c>
      <c r="F228" s="28"/>
    </row>
    <row r="229" spans="1:6" ht="12.75" hidden="1">
      <c r="A229" s="45">
        <f t="shared" si="3"/>
        <v>24795</v>
      </c>
      <c r="B229" s="46">
        <v>24795</v>
      </c>
      <c r="C229" s="47">
        <v>0.056799999999999996</v>
      </c>
      <c r="E229" s="28" t="s">
        <v>14</v>
      </c>
      <c r="F229" s="28"/>
    </row>
    <row r="230" spans="1:6" ht="12.75" hidden="1">
      <c r="A230" s="45">
        <f t="shared" si="3"/>
        <v>24825</v>
      </c>
      <c r="B230" s="46">
        <v>24825</v>
      </c>
      <c r="C230" s="47">
        <v>0.06</v>
      </c>
      <c r="E230" s="28" t="s">
        <v>14</v>
      </c>
      <c r="F230" s="28"/>
    </row>
    <row r="231" spans="1:6" ht="12.75" hidden="1">
      <c r="A231" s="45">
        <f t="shared" si="3"/>
        <v>24856</v>
      </c>
      <c r="B231" s="46">
        <v>24856</v>
      </c>
      <c r="C231" s="47">
        <v>0.06</v>
      </c>
      <c r="E231" s="28" t="s">
        <v>14</v>
      </c>
      <c r="F231" s="28"/>
    </row>
    <row r="232" spans="1:6" ht="12.75" hidden="1">
      <c r="A232" s="45">
        <f t="shared" si="3"/>
        <v>24887</v>
      </c>
      <c r="B232" s="46">
        <v>24887</v>
      </c>
      <c r="C232" s="47">
        <v>0.06</v>
      </c>
      <c r="E232" s="28" t="s">
        <v>14</v>
      </c>
      <c r="F232" s="28"/>
    </row>
    <row r="233" spans="1:6" ht="12.75" hidden="1">
      <c r="A233" s="45">
        <f t="shared" si="3"/>
        <v>24916</v>
      </c>
      <c r="B233" s="46">
        <v>24916</v>
      </c>
      <c r="C233" s="47">
        <v>0.06</v>
      </c>
      <c r="E233" s="28" t="s">
        <v>14</v>
      </c>
      <c r="F233" s="28"/>
    </row>
    <row r="234" spans="1:6" ht="12.75" hidden="1">
      <c r="A234" s="45">
        <f t="shared" si="3"/>
        <v>24947</v>
      </c>
      <c r="B234" s="46">
        <v>24947</v>
      </c>
      <c r="C234" s="47">
        <v>0.062</v>
      </c>
      <c r="E234" s="28" t="s">
        <v>14</v>
      </c>
      <c r="F234" s="28"/>
    </row>
    <row r="235" spans="1:6" ht="12.75" hidden="1">
      <c r="A235" s="45">
        <f t="shared" si="3"/>
        <v>24977</v>
      </c>
      <c r="B235" s="46">
        <v>24977</v>
      </c>
      <c r="C235" s="47">
        <v>0.065</v>
      </c>
      <c r="E235" s="28" t="s">
        <v>14</v>
      </c>
      <c r="F235" s="28"/>
    </row>
    <row r="236" spans="1:6" ht="12.75" hidden="1">
      <c r="A236" s="45">
        <f t="shared" si="3"/>
        <v>25008</v>
      </c>
      <c r="B236" s="46">
        <v>25008</v>
      </c>
      <c r="C236" s="47">
        <v>0.065</v>
      </c>
      <c r="E236" s="28" t="s">
        <v>14</v>
      </c>
      <c r="F236" s="28"/>
    </row>
    <row r="237" spans="1:6" ht="12.75" hidden="1">
      <c r="A237" s="45">
        <f t="shared" si="3"/>
        <v>25038</v>
      </c>
      <c r="B237" s="46">
        <v>25038</v>
      </c>
      <c r="C237" s="47">
        <v>0.065</v>
      </c>
      <c r="E237" s="28" t="s">
        <v>14</v>
      </c>
      <c r="F237" s="28"/>
    </row>
    <row r="238" spans="1:6" ht="12.75" hidden="1">
      <c r="A238" s="45">
        <f t="shared" si="3"/>
        <v>25069</v>
      </c>
      <c r="B238" s="46">
        <v>25069</v>
      </c>
      <c r="C238" s="47">
        <v>0.065</v>
      </c>
      <c r="E238" s="28" t="s">
        <v>14</v>
      </c>
      <c r="F238" s="28"/>
    </row>
    <row r="239" spans="1:6" ht="12.75" hidden="1">
      <c r="A239" s="45">
        <f t="shared" si="3"/>
        <v>25100</v>
      </c>
      <c r="B239" s="46">
        <v>25100</v>
      </c>
      <c r="C239" s="47">
        <v>0.0645</v>
      </c>
      <c r="E239" s="28" t="s">
        <v>14</v>
      </c>
      <c r="F239" s="28"/>
    </row>
    <row r="240" spans="1:6" ht="12.75" hidden="1">
      <c r="A240" s="45">
        <f t="shared" si="3"/>
        <v>25130</v>
      </c>
      <c r="B240" s="46">
        <v>25130</v>
      </c>
      <c r="C240" s="47">
        <v>0.0625</v>
      </c>
      <c r="E240" s="28" t="s">
        <v>14</v>
      </c>
      <c r="F240" s="28"/>
    </row>
    <row r="241" spans="1:6" ht="12.75" hidden="1">
      <c r="A241" s="45">
        <f t="shared" si="3"/>
        <v>25161</v>
      </c>
      <c r="B241" s="46">
        <v>25161</v>
      </c>
      <c r="C241" s="47">
        <v>0.0625</v>
      </c>
      <c r="E241" s="28" t="s">
        <v>14</v>
      </c>
      <c r="F241" s="28"/>
    </row>
    <row r="242" spans="1:6" ht="12.75" hidden="1">
      <c r="A242" s="45">
        <f t="shared" si="3"/>
        <v>25191</v>
      </c>
      <c r="B242" s="46">
        <v>25191</v>
      </c>
      <c r="C242" s="47">
        <v>0.066</v>
      </c>
      <c r="E242" s="28" t="s">
        <v>14</v>
      </c>
      <c r="F242" s="28"/>
    </row>
    <row r="243" spans="1:6" ht="12.75" hidden="1">
      <c r="A243" s="45">
        <f t="shared" si="3"/>
        <v>25222</v>
      </c>
      <c r="B243" s="46">
        <v>25222</v>
      </c>
      <c r="C243" s="47">
        <v>0.0695</v>
      </c>
      <c r="E243" s="28" t="s">
        <v>14</v>
      </c>
      <c r="F243" s="28"/>
    </row>
    <row r="244" spans="1:6" ht="12.75" hidden="1">
      <c r="A244" s="45">
        <f t="shared" si="3"/>
        <v>25253</v>
      </c>
      <c r="B244" s="46">
        <v>25253</v>
      </c>
      <c r="C244" s="47">
        <v>0.07</v>
      </c>
      <c r="E244" s="28" t="s">
        <v>14</v>
      </c>
      <c r="F244" s="28"/>
    </row>
    <row r="245" spans="1:6" ht="12.75" hidden="1">
      <c r="A245" s="45">
        <f t="shared" si="3"/>
        <v>25281</v>
      </c>
      <c r="B245" s="46">
        <v>25281</v>
      </c>
      <c r="C245" s="47">
        <v>0.0724</v>
      </c>
      <c r="E245" s="28" t="s">
        <v>14</v>
      </c>
      <c r="F245" s="28"/>
    </row>
    <row r="246" spans="1:6" ht="12.75" hidden="1">
      <c r="A246" s="45">
        <f t="shared" si="3"/>
        <v>25312</v>
      </c>
      <c r="B246" s="46">
        <v>25312</v>
      </c>
      <c r="C246" s="47">
        <v>0.075</v>
      </c>
      <c r="E246" s="28" t="s">
        <v>14</v>
      </c>
      <c r="F246" s="28"/>
    </row>
    <row r="247" spans="1:6" ht="12.75" hidden="1">
      <c r="A247" s="45">
        <f t="shared" si="3"/>
        <v>25342</v>
      </c>
      <c r="B247" s="46">
        <v>25342</v>
      </c>
      <c r="C247" s="47">
        <v>0.075</v>
      </c>
      <c r="E247" s="28" t="s">
        <v>14</v>
      </c>
      <c r="F247" s="28"/>
    </row>
    <row r="248" spans="1:6" ht="12.75" hidden="1">
      <c r="A248" s="45">
        <f t="shared" si="3"/>
        <v>25373</v>
      </c>
      <c r="B248" s="46">
        <v>25373</v>
      </c>
      <c r="C248" s="47">
        <v>0.0823</v>
      </c>
      <c r="E248" s="28" t="s">
        <v>14</v>
      </c>
      <c r="F248" s="28"/>
    </row>
    <row r="249" spans="1:6" ht="12.75" hidden="1">
      <c r="A249" s="45">
        <f t="shared" si="3"/>
        <v>25403</v>
      </c>
      <c r="B249" s="46">
        <v>25403</v>
      </c>
      <c r="C249" s="47">
        <v>0.085</v>
      </c>
      <c r="E249" s="28" t="s">
        <v>14</v>
      </c>
      <c r="F249" s="28"/>
    </row>
    <row r="250" spans="1:6" ht="12.75" hidden="1">
      <c r="A250" s="45">
        <f t="shared" si="3"/>
        <v>25434</v>
      </c>
      <c r="B250" s="46">
        <v>25434</v>
      </c>
      <c r="C250" s="47">
        <v>0.085</v>
      </c>
      <c r="E250" s="28" t="s">
        <v>14</v>
      </c>
      <c r="F250" s="28"/>
    </row>
    <row r="251" spans="1:6" ht="12.75" hidden="1">
      <c r="A251" s="45">
        <f t="shared" si="3"/>
        <v>25465</v>
      </c>
      <c r="B251" s="46">
        <v>25465</v>
      </c>
      <c r="C251" s="47">
        <v>0.085</v>
      </c>
      <c r="E251" s="28" t="s">
        <v>14</v>
      </c>
      <c r="F251" s="28"/>
    </row>
    <row r="252" spans="1:6" ht="12.75" hidden="1">
      <c r="A252" s="45">
        <f t="shared" si="3"/>
        <v>25495</v>
      </c>
      <c r="B252" s="46">
        <v>25495</v>
      </c>
      <c r="C252" s="47">
        <v>0.085</v>
      </c>
      <c r="E252" s="28" t="s">
        <v>14</v>
      </c>
      <c r="F252" s="28"/>
    </row>
    <row r="253" spans="1:6" ht="12.75" hidden="1">
      <c r="A253" s="45">
        <f t="shared" si="3"/>
        <v>25526</v>
      </c>
      <c r="B253" s="46">
        <v>25526</v>
      </c>
      <c r="C253" s="47">
        <v>0.085</v>
      </c>
      <c r="E253" s="28" t="s">
        <v>14</v>
      </c>
      <c r="F253" s="28"/>
    </row>
    <row r="254" spans="1:6" ht="12.75" hidden="1">
      <c r="A254" s="45">
        <f t="shared" si="3"/>
        <v>25556</v>
      </c>
      <c r="B254" s="46">
        <v>25556</v>
      </c>
      <c r="C254" s="47">
        <v>0.085</v>
      </c>
      <c r="E254" s="28" t="s">
        <v>14</v>
      </c>
      <c r="F254" s="28"/>
    </row>
    <row r="255" spans="1:6" ht="12.75" hidden="1">
      <c r="A255" s="45">
        <f t="shared" si="3"/>
        <v>25587</v>
      </c>
      <c r="B255" s="46">
        <v>25587</v>
      </c>
      <c r="C255" s="47">
        <v>0.085</v>
      </c>
      <c r="E255" s="28" t="s">
        <v>14</v>
      </c>
      <c r="F255" s="28"/>
    </row>
    <row r="256" spans="1:6" ht="12.75" hidden="1">
      <c r="A256" s="45">
        <f t="shared" si="3"/>
        <v>25618</v>
      </c>
      <c r="B256" s="46">
        <v>25618</v>
      </c>
      <c r="C256" s="47">
        <v>0.085</v>
      </c>
      <c r="E256" s="28" t="s">
        <v>14</v>
      </c>
      <c r="F256" s="28"/>
    </row>
    <row r="257" spans="1:6" ht="12.75" hidden="1">
      <c r="A257" s="45">
        <f t="shared" si="3"/>
        <v>25646</v>
      </c>
      <c r="B257" s="46">
        <v>25646</v>
      </c>
      <c r="C257" s="47">
        <v>0.0839</v>
      </c>
      <c r="E257" s="28" t="s">
        <v>14</v>
      </c>
      <c r="F257" s="28"/>
    </row>
    <row r="258" spans="1:6" ht="12.75" hidden="1">
      <c r="A258" s="45">
        <f t="shared" si="3"/>
        <v>25677</v>
      </c>
      <c r="B258" s="46">
        <v>25677</v>
      </c>
      <c r="C258" s="47">
        <v>0.08</v>
      </c>
      <c r="E258" s="28" t="s">
        <v>14</v>
      </c>
      <c r="F258" s="28"/>
    </row>
    <row r="259" spans="1:6" ht="12.75" hidden="1">
      <c r="A259" s="45">
        <f t="shared" si="3"/>
        <v>25707</v>
      </c>
      <c r="B259" s="46">
        <v>25707</v>
      </c>
      <c r="C259" s="47">
        <v>0.08</v>
      </c>
      <c r="E259" s="28" t="s">
        <v>14</v>
      </c>
      <c r="F259" s="28"/>
    </row>
    <row r="260" spans="1:6" ht="12.75" hidden="1">
      <c r="A260" s="45">
        <f aca="true" t="shared" si="4" ref="A260:A323">+B260</f>
        <v>25738</v>
      </c>
      <c r="B260" s="46">
        <v>25738</v>
      </c>
      <c r="C260" s="47">
        <v>0.08</v>
      </c>
      <c r="E260" s="28" t="s">
        <v>14</v>
      </c>
      <c r="F260" s="28"/>
    </row>
    <row r="261" spans="1:6" ht="12.75" hidden="1">
      <c r="A261" s="45">
        <f t="shared" si="4"/>
        <v>25768</v>
      </c>
      <c r="B261" s="46">
        <v>25768</v>
      </c>
      <c r="C261" s="47">
        <v>0.08</v>
      </c>
      <c r="E261" s="28" t="s">
        <v>14</v>
      </c>
      <c r="F261" s="28"/>
    </row>
    <row r="262" spans="1:6" ht="12.75" hidden="1">
      <c r="A262" s="45">
        <f t="shared" si="4"/>
        <v>25799</v>
      </c>
      <c r="B262" s="46">
        <v>25799</v>
      </c>
      <c r="C262" s="47">
        <v>0.08</v>
      </c>
      <c r="E262" s="28" t="s">
        <v>14</v>
      </c>
      <c r="F262" s="28"/>
    </row>
    <row r="263" spans="1:6" ht="12.75" hidden="1">
      <c r="A263" s="45">
        <f t="shared" si="4"/>
        <v>25830</v>
      </c>
      <c r="B263" s="46">
        <v>25830</v>
      </c>
      <c r="C263" s="47">
        <v>0.0783</v>
      </c>
      <c r="E263" s="28" t="s">
        <v>14</v>
      </c>
      <c r="F263" s="28"/>
    </row>
    <row r="264" spans="1:6" ht="12.75" hidden="1">
      <c r="A264" s="45">
        <f t="shared" si="4"/>
        <v>25860</v>
      </c>
      <c r="B264" s="46">
        <v>25860</v>
      </c>
      <c r="C264" s="47">
        <v>0.075</v>
      </c>
      <c r="E264" s="28" t="s">
        <v>14</v>
      </c>
      <c r="F264" s="28"/>
    </row>
    <row r="265" spans="1:6" ht="12.75" hidden="1">
      <c r="A265" s="45">
        <f t="shared" si="4"/>
        <v>25891</v>
      </c>
      <c r="B265" s="46">
        <v>25891</v>
      </c>
      <c r="C265" s="47">
        <v>0.0728</v>
      </c>
      <c r="E265" s="28" t="s">
        <v>14</v>
      </c>
      <c r="F265" s="28"/>
    </row>
    <row r="266" spans="1:6" ht="12.75" hidden="1">
      <c r="A266" s="45">
        <f t="shared" si="4"/>
        <v>25921</v>
      </c>
      <c r="B266" s="46">
        <v>25921</v>
      </c>
      <c r="C266" s="47">
        <v>0.0692</v>
      </c>
      <c r="E266" s="28" t="s">
        <v>14</v>
      </c>
      <c r="F266" s="28"/>
    </row>
    <row r="267" spans="1:6" ht="12.75" hidden="1">
      <c r="A267" s="45">
        <f t="shared" si="4"/>
        <v>25952</v>
      </c>
      <c r="B267" s="46">
        <v>25952</v>
      </c>
      <c r="C267" s="47">
        <v>0.0629</v>
      </c>
      <c r="E267" s="28" t="s">
        <v>14</v>
      </c>
      <c r="F267" s="28"/>
    </row>
    <row r="268" spans="1:6" ht="12.75" hidden="1">
      <c r="A268" s="45">
        <f t="shared" si="4"/>
        <v>25983</v>
      </c>
      <c r="B268" s="46">
        <v>25983</v>
      </c>
      <c r="C268" s="47">
        <v>0.0588</v>
      </c>
      <c r="E268" s="28" t="s">
        <v>14</v>
      </c>
      <c r="F268" s="28"/>
    </row>
    <row r="269" spans="1:6" ht="12.75" hidden="1">
      <c r="A269" s="45">
        <f t="shared" si="4"/>
        <v>26011</v>
      </c>
      <c r="B269" s="46">
        <v>26011</v>
      </c>
      <c r="C269" s="47">
        <v>0.054400000000000004</v>
      </c>
      <c r="E269" s="28" t="s">
        <v>14</v>
      </c>
      <c r="F269" s="28"/>
    </row>
    <row r="270" spans="1:6" ht="12.75" hidden="1">
      <c r="A270" s="45">
        <f t="shared" si="4"/>
        <v>26042</v>
      </c>
      <c r="B270" s="46">
        <v>26042</v>
      </c>
      <c r="C270" s="47">
        <v>0.0528</v>
      </c>
      <c r="E270" s="28" t="s">
        <v>14</v>
      </c>
      <c r="F270" s="28"/>
    </row>
    <row r="271" spans="1:6" ht="12.75" hidden="1">
      <c r="A271" s="45">
        <f t="shared" si="4"/>
        <v>26072</v>
      </c>
      <c r="B271" s="46">
        <v>26072</v>
      </c>
      <c r="C271" s="47">
        <v>0.0546</v>
      </c>
      <c r="E271" s="28" t="s">
        <v>14</v>
      </c>
      <c r="F271" s="28"/>
    </row>
    <row r="272" spans="1:6" ht="12.75" hidden="1">
      <c r="A272" s="45">
        <f t="shared" si="4"/>
        <v>26103</v>
      </c>
      <c r="B272" s="46">
        <v>26103</v>
      </c>
      <c r="C272" s="47">
        <v>0.055</v>
      </c>
      <c r="E272" s="28" t="s">
        <v>14</v>
      </c>
      <c r="F272" s="28"/>
    </row>
    <row r="273" spans="1:6" ht="12.75" hidden="1">
      <c r="A273" s="45">
        <f t="shared" si="4"/>
        <v>26133</v>
      </c>
      <c r="B273" s="46">
        <v>26133</v>
      </c>
      <c r="C273" s="47">
        <v>0.0591</v>
      </c>
      <c r="E273" s="28" t="s">
        <v>14</v>
      </c>
      <c r="F273" s="28"/>
    </row>
    <row r="274" spans="1:6" ht="12.75" hidden="1">
      <c r="A274" s="45">
        <f t="shared" si="4"/>
        <v>26164</v>
      </c>
      <c r="B274" s="46">
        <v>26164</v>
      </c>
      <c r="C274" s="47">
        <v>0.06</v>
      </c>
      <c r="E274" s="28" t="s">
        <v>14</v>
      </c>
      <c r="F274" s="28"/>
    </row>
    <row r="275" spans="1:6" ht="12.75" hidden="1">
      <c r="A275" s="45">
        <f t="shared" si="4"/>
        <v>26195</v>
      </c>
      <c r="B275" s="46">
        <v>26195</v>
      </c>
      <c r="C275" s="47">
        <v>0.06</v>
      </c>
      <c r="E275" s="28" t="s">
        <v>14</v>
      </c>
      <c r="F275" s="28"/>
    </row>
    <row r="276" spans="1:6" ht="12.75" hidden="1">
      <c r="A276" s="45">
        <f t="shared" si="4"/>
        <v>26225</v>
      </c>
      <c r="B276" s="46">
        <v>26225</v>
      </c>
      <c r="C276" s="47">
        <v>0.059000000000000004</v>
      </c>
      <c r="E276" s="28" t="s">
        <v>14</v>
      </c>
      <c r="F276" s="28"/>
    </row>
    <row r="277" spans="1:6" ht="12.75" hidden="1">
      <c r="A277" s="45">
        <f t="shared" si="4"/>
        <v>26256</v>
      </c>
      <c r="B277" s="46">
        <v>26256</v>
      </c>
      <c r="C277" s="47">
        <v>0.0553</v>
      </c>
      <c r="E277" s="28" t="s">
        <v>14</v>
      </c>
      <c r="F277" s="28"/>
    </row>
    <row r="278" spans="1:6" ht="12.75" hidden="1">
      <c r="A278" s="45">
        <f t="shared" si="4"/>
        <v>26286</v>
      </c>
      <c r="B278" s="46">
        <v>26286</v>
      </c>
      <c r="C278" s="47">
        <v>0.054900000000000004</v>
      </c>
      <c r="E278" s="28" t="s">
        <v>14</v>
      </c>
      <c r="F278" s="28"/>
    </row>
    <row r="279" spans="1:6" ht="12.75" hidden="1">
      <c r="A279" s="45">
        <f t="shared" si="4"/>
        <v>26317</v>
      </c>
      <c r="B279" s="46">
        <v>26317</v>
      </c>
      <c r="C279" s="47">
        <v>0.0518</v>
      </c>
      <c r="E279" s="28" t="s">
        <v>14</v>
      </c>
      <c r="F279" s="28"/>
    </row>
    <row r="280" spans="1:6" ht="12.75" hidden="1">
      <c r="A280" s="45">
        <f t="shared" si="4"/>
        <v>26348</v>
      </c>
      <c r="B280" s="46">
        <v>26348</v>
      </c>
      <c r="C280" s="47">
        <v>0.0475</v>
      </c>
      <c r="E280" s="28" t="s">
        <v>14</v>
      </c>
      <c r="F280" s="28"/>
    </row>
    <row r="281" spans="1:6" ht="12.75" hidden="1">
      <c r="A281" s="45">
        <f t="shared" si="4"/>
        <v>26377</v>
      </c>
      <c r="B281" s="46">
        <v>26377</v>
      </c>
      <c r="C281" s="47">
        <v>0.0475</v>
      </c>
      <c r="E281" s="28" t="s">
        <v>14</v>
      </c>
      <c r="F281" s="28"/>
    </row>
    <row r="282" spans="1:6" ht="12.75" hidden="1">
      <c r="A282" s="45">
        <f t="shared" si="4"/>
        <v>26408</v>
      </c>
      <c r="B282" s="46">
        <v>26408</v>
      </c>
      <c r="C282" s="47">
        <v>0.049699999999999994</v>
      </c>
      <c r="E282" s="28" t="s">
        <v>14</v>
      </c>
      <c r="F282" s="28"/>
    </row>
    <row r="283" spans="1:6" ht="12.75" hidden="1">
      <c r="A283" s="45">
        <f t="shared" si="4"/>
        <v>26438</v>
      </c>
      <c r="B283" s="46">
        <v>26438</v>
      </c>
      <c r="C283" s="47">
        <v>0.05</v>
      </c>
      <c r="E283" s="28" t="s">
        <v>14</v>
      </c>
      <c r="F283" s="28"/>
    </row>
    <row r="284" spans="1:6" ht="12.75" hidden="1">
      <c r="A284" s="45">
        <f t="shared" si="4"/>
        <v>26469</v>
      </c>
      <c r="B284" s="46">
        <v>26469</v>
      </c>
      <c r="C284" s="47">
        <v>0.0504</v>
      </c>
      <c r="E284" s="28" t="s">
        <v>14</v>
      </c>
      <c r="F284" s="28"/>
    </row>
    <row r="285" spans="1:6" ht="12.75" hidden="1">
      <c r="A285" s="45">
        <f t="shared" si="4"/>
        <v>26499</v>
      </c>
      <c r="B285" s="46">
        <v>26499</v>
      </c>
      <c r="C285" s="47">
        <v>0.0525</v>
      </c>
      <c r="E285" s="28" t="s">
        <v>14</v>
      </c>
      <c r="F285" s="28"/>
    </row>
    <row r="286" spans="1:6" ht="12.75" hidden="1">
      <c r="A286" s="45">
        <f t="shared" si="4"/>
        <v>26530</v>
      </c>
      <c r="B286" s="46">
        <v>26530</v>
      </c>
      <c r="C286" s="47">
        <v>0.0527</v>
      </c>
      <c r="E286" s="28" t="s">
        <v>14</v>
      </c>
      <c r="F286" s="28"/>
    </row>
    <row r="287" spans="1:6" ht="12.75" hidden="1">
      <c r="A287" s="45">
        <f t="shared" si="4"/>
        <v>26561</v>
      </c>
      <c r="B287" s="46">
        <v>26561</v>
      </c>
      <c r="C287" s="47">
        <v>0.055</v>
      </c>
      <c r="E287" s="28" t="s">
        <v>14</v>
      </c>
      <c r="F287" s="28"/>
    </row>
    <row r="288" spans="1:6" ht="12.75" hidden="1">
      <c r="A288" s="45">
        <f t="shared" si="4"/>
        <v>26591</v>
      </c>
      <c r="B288" s="46">
        <v>26591</v>
      </c>
      <c r="C288" s="47">
        <v>0.057300000000000004</v>
      </c>
      <c r="E288" s="28" t="s">
        <v>14</v>
      </c>
      <c r="F288" s="28"/>
    </row>
    <row r="289" spans="1:6" ht="12.75" hidden="1">
      <c r="A289" s="45">
        <f t="shared" si="4"/>
        <v>26622</v>
      </c>
      <c r="B289" s="46">
        <v>26622</v>
      </c>
      <c r="C289" s="47">
        <v>0.0575</v>
      </c>
      <c r="E289" s="28" t="s">
        <v>14</v>
      </c>
      <c r="F289" s="28"/>
    </row>
    <row r="290" spans="1:6" ht="12.75" hidden="1">
      <c r="A290" s="45">
        <f t="shared" si="4"/>
        <v>26652</v>
      </c>
      <c r="B290" s="46">
        <v>26652</v>
      </c>
      <c r="C290" s="47">
        <v>0.0579</v>
      </c>
      <c r="E290" s="28" t="s">
        <v>14</v>
      </c>
      <c r="F290" s="28"/>
    </row>
    <row r="291" spans="1:6" ht="12.75" hidden="1">
      <c r="A291" s="45">
        <f t="shared" si="4"/>
        <v>26683</v>
      </c>
      <c r="B291" s="46">
        <v>26683</v>
      </c>
      <c r="C291" s="47">
        <v>0.06</v>
      </c>
      <c r="E291" s="28" t="s">
        <v>14</v>
      </c>
      <c r="F291" s="28"/>
    </row>
    <row r="292" spans="1:6" ht="12.75" hidden="1">
      <c r="A292" s="45">
        <f t="shared" si="4"/>
        <v>26714</v>
      </c>
      <c r="B292" s="46">
        <v>26714</v>
      </c>
      <c r="C292" s="47">
        <v>0.0602</v>
      </c>
      <c r="E292" s="28" t="s">
        <v>14</v>
      </c>
      <c r="F292" s="28"/>
    </row>
    <row r="293" spans="1:6" ht="12.75" hidden="1">
      <c r="A293" s="45">
        <f t="shared" si="4"/>
        <v>26742</v>
      </c>
      <c r="B293" s="46">
        <v>26742</v>
      </c>
      <c r="C293" s="47">
        <v>0.063</v>
      </c>
      <c r="E293" s="28" t="s">
        <v>14</v>
      </c>
      <c r="F293" s="28"/>
    </row>
    <row r="294" spans="1:6" ht="12.75" hidden="1">
      <c r="A294" s="45">
        <f t="shared" si="4"/>
        <v>26773</v>
      </c>
      <c r="B294" s="46">
        <v>26773</v>
      </c>
      <c r="C294" s="47">
        <v>0.0661</v>
      </c>
      <c r="E294" s="28" t="s">
        <v>14</v>
      </c>
      <c r="F294" s="28"/>
    </row>
    <row r="295" spans="1:6" ht="12.75" hidden="1">
      <c r="A295" s="45">
        <f t="shared" si="4"/>
        <v>26803</v>
      </c>
      <c r="B295" s="46">
        <v>26803</v>
      </c>
      <c r="C295" s="47">
        <v>0.0701</v>
      </c>
      <c r="E295" s="28" t="s">
        <v>14</v>
      </c>
      <c r="F295" s="28"/>
    </row>
    <row r="296" spans="1:6" ht="12.75" hidden="1">
      <c r="A296" s="45">
        <f t="shared" si="4"/>
        <v>26834</v>
      </c>
      <c r="B296" s="46">
        <v>26834</v>
      </c>
      <c r="C296" s="47">
        <v>0.07490000000000001</v>
      </c>
      <c r="E296" s="28" t="s">
        <v>14</v>
      </c>
      <c r="F296" s="28"/>
    </row>
    <row r="297" spans="1:6" ht="12.75" hidden="1">
      <c r="A297" s="45">
        <f t="shared" si="4"/>
        <v>26864</v>
      </c>
      <c r="B297" s="46">
        <v>26864</v>
      </c>
      <c r="C297" s="47">
        <v>0.083</v>
      </c>
      <c r="E297" s="28" t="s">
        <v>14</v>
      </c>
      <c r="F297" s="28"/>
    </row>
    <row r="298" spans="1:6" ht="12.75" hidden="1">
      <c r="A298" s="45">
        <f t="shared" si="4"/>
        <v>26895</v>
      </c>
      <c r="B298" s="46">
        <v>26895</v>
      </c>
      <c r="C298" s="47">
        <v>0.09230000000000001</v>
      </c>
      <c r="E298" s="28" t="s">
        <v>14</v>
      </c>
      <c r="F298" s="28"/>
    </row>
    <row r="299" spans="1:6" ht="12.75" hidden="1">
      <c r="A299" s="45">
        <f t="shared" si="4"/>
        <v>26926</v>
      </c>
      <c r="B299" s="46">
        <v>26926</v>
      </c>
      <c r="C299" s="47">
        <v>0.0986</v>
      </c>
      <c r="E299" s="28" t="s">
        <v>14</v>
      </c>
      <c r="F299" s="28"/>
    </row>
    <row r="300" spans="1:6" ht="12.75" hidden="1">
      <c r="A300" s="45">
        <f t="shared" si="4"/>
        <v>26956</v>
      </c>
      <c r="B300" s="46">
        <v>26956</v>
      </c>
      <c r="C300" s="47">
        <v>0.09939999999999999</v>
      </c>
      <c r="E300" s="28" t="s">
        <v>14</v>
      </c>
      <c r="F300" s="28"/>
    </row>
    <row r="301" spans="1:6" ht="12.75" hidden="1">
      <c r="A301" s="45">
        <f t="shared" si="4"/>
        <v>26987</v>
      </c>
      <c r="B301" s="46">
        <v>26987</v>
      </c>
      <c r="C301" s="47">
        <v>0.0975</v>
      </c>
      <c r="E301" s="28" t="s">
        <v>14</v>
      </c>
      <c r="F301" s="28"/>
    </row>
    <row r="302" spans="1:6" ht="12.75" hidden="1">
      <c r="A302" s="45">
        <f t="shared" si="4"/>
        <v>27017</v>
      </c>
      <c r="B302" s="46">
        <v>27017</v>
      </c>
      <c r="C302" s="47">
        <v>0.0975</v>
      </c>
      <c r="E302" s="28" t="s">
        <v>14</v>
      </c>
      <c r="F302" s="28"/>
    </row>
    <row r="303" spans="1:6" ht="12.75" hidden="1">
      <c r="A303" s="45">
        <f t="shared" si="4"/>
        <v>27048</v>
      </c>
      <c r="B303" s="46">
        <v>27048</v>
      </c>
      <c r="C303" s="47">
        <v>0.0973</v>
      </c>
      <c r="E303" s="28" t="s">
        <v>14</v>
      </c>
      <c r="F303" s="28"/>
    </row>
    <row r="304" spans="1:6" ht="12.75" hidden="1">
      <c r="A304" s="45">
        <f t="shared" si="4"/>
        <v>27079</v>
      </c>
      <c r="B304" s="46">
        <v>27079</v>
      </c>
      <c r="C304" s="47">
        <v>0.09210000000000002</v>
      </c>
      <c r="E304" s="28" t="s">
        <v>14</v>
      </c>
      <c r="F304" s="28"/>
    </row>
    <row r="305" spans="1:6" ht="12.75" hidden="1">
      <c r="A305" s="45">
        <f t="shared" si="4"/>
        <v>27107</v>
      </c>
      <c r="B305" s="46">
        <v>27107</v>
      </c>
      <c r="C305" s="47">
        <v>0.0885</v>
      </c>
      <c r="E305" s="28" t="s">
        <v>14</v>
      </c>
      <c r="F305" s="28"/>
    </row>
    <row r="306" spans="1:6" ht="12.75" hidden="1">
      <c r="A306" s="45">
        <f t="shared" si="4"/>
        <v>27138</v>
      </c>
      <c r="B306" s="46">
        <v>27138</v>
      </c>
      <c r="C306" s="47">
        <v>0.1002</v>
      </c>
      <c r="E306" s="28" t="s">
        <v>14</v>
      </c>
      <c r="F306" s="28"/>
    </row>
    <row r="307" spans="1:6" ht="12.75" hidden="1">
      <c r="A307" s="45">
        <f t="shared" si="4"/>
        <v>27168</v>
      </c>
      <c r="B307" s="46">
        <v>27168</v>
      </c>
      <c r="C307" s="47">
        <v>0.1125</v>
      </c>
      <c r="E307" s="28" t="s">
        <v>14</v>
      </c>
      <c r="F307" s="28"/>
    </row>
    <row r="308" spans="1:6" ht="12.75" hidden="1">
      <c r="A308" s="45">
        <f t="shared" si="4"/>
        <v>27199</v>
      </c>
      <c r="B308" s="46">
        <v>27199</v>
      </c>
      <c r="C308" s="47">
        <v>0.11539999999999999</v>
      </c>
      <c r="E308" s="28" t="s">
        <v>14</v>
      </c>
      <c r="F308" s="28"/>
    </row>
    <row r="309" spans="1:6" ht="12.75" hidden="1">
      <c r="A309" s="45">
        <f t="shared" si="4"/>
        <v>27229</v>
      </c>
      <c r="B309" s="46">
        <v>27229</v>
      </c>
      <c r="C309" s="47">
        <v>0.1197</v>
      </c>
      <c r="E309" s="28" t="s">
        <v>14</v>
      </c>
      <c r="F309" s="28"/>
    </row>
    <row r="310" spans="1:6" ht="12.75" hidden="1">
      <c r="A310" s="45">
        <f t="shared" si="4"/>
        <v>27260</v>
      </c>
      <c r="B310" s="46">
        <v>27260</v>
      </c>
      <c r="C310" s="47">
        <v>0.12</v>
      </c>
      <c r="E310" s="28" t="s">
        <v>14</v>
      </c>
      <c r="F310" s="28"/>
    </row>
    <row r="311" spans="1:6" ht="12.75" hidden="1">
      <c r="A311" s="45">
        <f t="shared" si="4"/>
        <v>27291</v>
      </c>
      <c r="B311" s="46">
        <v>27291</v>
      </c>
      <c r="C311" s="47">
        <v>0.12</v>
      </c>
      <c r="E311" s="28" t="s">
        <v>14</v>
      </c>
      <c r="F311" s="28"/>
    </row>
    <row r="312" spans="1:6" ht="12.75" hidden="1">
      <c r="A312" s="45">
        <f t="shared" si="4"/>
        <v>27321</v>
      </c>
      <c r="B312" s="46">
        <v>27321</v>
      </c>
      <c r="C312" s="47">
        <v>0.1168</v>
      </c>
      <c r="E312" s="28" t="s">
        <v>14</v>
      </c>
      <c r="F312" s="28"/>
    </row>
    <row r="313" spans="1:6" ht="12.75" hidden="1">
      <c r="A313" s="45">
        <f t="shared" si="4"/>
        <v>27352</v>
      </c>
      <c r="B313" s="46">
        <v>27352</v>
      </c>
      <c r="C313" s="47">
        <v>0.10830000000000001</v>
      </c>
      <c r="E313" s="28" t="s">
        <v>14</v>
      </c>
      <c r="F313" s="28"/>
    </row>
    <row r="314" spans="1:6" ht="12.75" hidden="1">
      <c r="A314" s="45">
        <f t="shared" si="4"/>
        <v>27382</v>
      </c>
      <c r="B314" s="46">
        <v>27382</v>
      </c>
      <c r="C314" s="47">
        <v>0.105</v>
      </c>
      <c r="E314" s="28" t="s">
        <v>14</v>
      </c>
      <c r="F314" s="28"/>
    </row>
    <row r="315" spans="1:6" ht="12.75" hidden="1">
      <c r="A315" s="45">
        <f t="shared" si="4"/>
        <v>27413</v>
      </c>
      <c r="B315" s="46">
        <v>27413</v>
      </c>
      <c r="C315" s="47">
        <v>0.1005</v>
      </c>
      <c r="E315" s="28" t="s">
        <v>14</v>
      </c>
      <c r="F315" s="28"/>
    </row>
    <row r="316" spans="1:6" ht="12.75" hidden="1">
      <c r="A316" s="45">
        <f t="shared" si="4"/>
        <v>27444</v>
      </c>
      <c r="B316" s="46">
        <v>27444</v>
      </c>
      <c r="C316" s="47">
        <v>0.08960000000000001</v>
      </c>
      <c r="E316" s="28" t="s">
        <v>14</v>
      </c>
      <c r="F316" s="28"/>
    </row>
    <row r="317" spans="1:6" ht="12.75" hidden="1">
      <c r="A317" s="45">
        <f t="shared" si="4"/>
        <v>27472</v>
      </c>
      <c r="B317" s="46">
        <v>27472</v>
      </c>
      <c r="C317" s="47">
        <v>0.0793</v>
      </c>
      <c r="E317" s="28" t="s">
        <v>14</v>
      </c>
      <c r="F317" s="28"/>
    </row>
    <row r="318" spans="1:6" ht="12.75" hidden="1">
      <c r="A318" s="45">
        <f t="shared" si="4"/>
        <v>27503</v>
      </c>
      <c r="B318" s="46">
        <v>27503</v>
      </c>
      <c r="C318" s="47">
        <v>0.075</v>
      </c>
      <c r="E318" s="28" t="s">
        <v>14</v>
      </c>
      <c r="F318" s="28"/>
    </row>
    <row r="319" spans="1:6" ht="12.75" hidden="1">
      <c r="A319" s="45">
        <f t="shared" si="4"/>
        <v>27533</v>
      </c>
      <c r="B319" s="46">
        <v>27533</v>
      </c>
      <c r="C319" s="47">
        <v>0.07400000000000001</v>
      </c>
      <c r="E319" s="28" t="s">
        <v>14</v>
      </c>
      <c r="F319" s="28"/>
    </row>
    <row r="320" spans="1:6" ht="12.75" hidden="1">
      <c r="A320" s="45">
        <f t="shared" si="4"/>
        <v>27564</v>
      </c>
      <c r="B320" s="46">
        <v>27564</v>
      </c>
      <c r="C320" s="47">
        <v>0.0707</v>
      </c>
      <c r="E320" s="28" t="s">
        <v>14</v>
      </c>
      <c r="F320" s="28"/>
    </row>
    <row r="321" spans="1:6" ht="12.75" hidden="1">
      <c r="A321" s="45">
        <f t="shared" si="4"/>
        <v>27594</v>
      </c>
      <c r="B321" s="46">
        <v>27594</v>
      </c>
      <c r="C321" s="47">
        <v>0.07150000000000001</v>
      </c>
      <c r="E321" s="28" t="s">
        <v>14</v>
      </c>
      <c r="F321" s="28"/>
    </row>
    <row r="322" spans="1:6" ht="12.75" hidden="1">
      <c r="A322" s="45">
        <f t="shared" si="4"/>
        <v>27625</v>
      </c>
      <c r="B322" s="46">
        <v>27625</v>
      </c>
      <c r="C322" s="47">
        <v>0.0766</v>
      </c>
      <c r="E322" s="28" t="s">
        <v>14</v>
      </c>
      <c r="F322" s="28"/>
    </row>
    <row r="323" spans="1:6" ht="12.75" hidden="1">
      <c r="A323" s="45">
        <f t="shared" si="4"/>
        <v>27656</v>
      </c>
      <c r="B323" s="46">
        <v>27656</v>
      </c>
      <c r="C323" s="47">
        <v>0.0788</v>
      </c>
      <c r="E323" s="28" t="s">
        <v>14</v>
      </c>
      <c r="F323" s="28"/>
    </row>
    <row r="324" spans="1:6" ht="12.75" hidden="1">
      <c r="A324" s="45">
        <f aca="true" t="shared" si="5" ref="A324:A387">+B324</f>
        <v>27686</v>
      </c>
      <c r="B324" s="46">
        <v>27686</v>
      </c>
      <c r="C324" s="47">
        <v>0.0796</v>
      </c>
      <c r="E324" s="28" t="s">
        <v>14</v>
      </c>
      <c r="F324" s="28"/>
    </row>
    <row r="325" spans="1:6" ht="12.75" hidden="1">
      <c r="A325" s="45">
        <f t="shared" si="5"/>
        <v>27717</v>
      </c>
      <c r="B325" s="46">
        <v>27717</v>
      </c>
      <c r="C325" s="47">
        <v>0.0753</v>
      </c>
      <c r="E325" s="28" t="s">
        <v>14</v>
      </c>
      <c r="F325" s="28"/>
    </row>
    <row r="326" spans="1:6" ht="12.75" hidden="1">
      <c r="A326" s="45">
        <f t="shared" si="5"/>
        <v>27747</v>
      </c>
      <c r="B326" s="46">
        <v>27747</v>
      </c>
      <c r="C326" s="47">
        <v>0.0726</v>
      </c>
      <c r="E326" s="28" t="s">
        <v>14</v>
      </c>
      <c r="F326" s="28"/>
    </row>
    <row r="327" spans="1:6" ht="12.75" hidden="1">
      <c r="A327" s="45">
        <f t="shared" si="5"/>
        <v>27778</v>
      </c>
      <c r="B327" s="46">
        <v>27778</v>
      </c>
      <c r="C327" s="47">
        <v>0.07</v>
      </c>
      <c r="E327" s="28" t="s">
        <v>14</v>
      </c>
      <c r="F327" s="28"/>
    </row>
    <row r="328" spans="1:6" ht="12.75" hidden="1">
      <c r="A328" s="45">
        <f t="shared" si="5"/>
        <v>27809</v>
      </c>
      <c r="B328" s="46">
        <v>27809</v>
      </c>
      <c r="C328" s="47">
        <v>0.0675</v>
      </c>
      <c r="E328" s="28" t="s">
        <v>14</v>
      </c>
      <c r="F328" s="28"/>
    </row>
    <row r="329" spans="1:6" ht="12.75" hidden="1">
      <c r="A329" s="45">
        <f t="shared" si="5"/>
        <v>27838</v>
      </c>
      <c r="B329" s="46">
        <v>27838</v>
      </c>
      <c r="C329" s="47">
        <v>0.0675</v>
      </c>
      <c r="E329" s="28" t="s">
        <v>14</v>
      </c>
      <c r="F329" s="28"/>
    </row>
    <row r="330" spans="1:6" ht="12.75" hidden="1">
      <c r="A330" s="45">
        <f t="shared" si="5"/>
        <v>27869</v>
      </c>
      <c r="B330" s="46">
        <v>27869</v>
      </c>
      <c r="C330" s="47">
        <v>0.0675</v>
      </c>
      <c r="E330" s="28" t="s">
        <v>14</v>
      </c>
      <c r="F330" s="28"/>
    </row>
    <row r="331" spans="1:6" ht="12.75" hidden="1">
      <c r="A331" s="45">
        <f t="shared" si="5"/>
        <v>27899</v>
      </c>
      <c r="B331" s="46">
        <v>27899</v>
      </c>
      <c r="C331" s="47">
        <v>0.0675</v>
      </c>
      <c r="E331" s="28" t="s">
        <v>14</v>
      </c>
      <c r="F331" s="28"/>
    </row>
    <row r="332" spans="1:6" ht="12.75" hidden="1">
      <c r="A332" s="45">
        <f t="shared" si="5"/>
        <v>27930</v>
      </c>
      <c r="B332" s="46">
        <v>27930</v>
      </c>
      <c r="C332" s="47">
        <v>0.07200000000000001</v>
      </c>
      <c r="E332" s="28" t="s">
        <v>14</v>
      </c>
      <c r="F332" s="28"/>
    </row>
    <row r="333" spans="1:6" ht="12.75" hidden="1">
      <c r="A333" s="45">
        <f t="shared" si="5"/>
        <v>27960</v>
      </c>
      <c r="B333" s="46">
        <v>27960</v>
      </c>
      <c r="C333" s="47">
        <v>0.0725</v>
      </c>
      <c r="E333" s="28" t="s">
        <v>14</v>
      </c>
      <c r="F333" s="28"/>
    </row>
    <row r="334" spans="1:6" ht="12.75" hidden="1">
      <c r="A334" s="45">
        <f t="shared" si="5"/>
        <v>27991</v>
      </c>
      <c r="B334" s="46">
        <v>27991</v>
      </c>
      <c r="C334" s="47">
        <v>0.0701</v>
      </c>
      <c r="E334" s="28" t="s">
        <v>14</v>
      </c>
      <c r="F334" s="28"/>
    </row>
    <row r="335" spans="1:6" ht="12.75" hidden="1">
      <c r="A335" s="45">
        <f t="shared" si="5"/>
        <v>28022</v>
      </c>
      <c r="B335" s="46">
        <v>28022</v>
      </c>
      <c r="C335" s="47">
        <v>0.07</v>
      </c>
      <c r="E335" s="28" t="s">
        <v>14</v>
      </c>
      <c r="F335" s="28"/>
    </row>
    <row r="336" spans="1:6" ht="12.75" hidden="1">
      <c r="A336" s="45">
        <f t="shared" si="5"/>
        <v>28052</v>
      </c>
      <c r="B336" s="46">
        <v>28052</v>
      </c>
      <c r="C336" s="47">
        <v>0.0677</v>
      </c>
      <c r="E336" s="28" t="s">
        <v>14</v>
      </c>
      <c r="F336" s="28"/>
    </row>
    <row r="337" spans="1:6" ht="12.75" hidden="1">
      <c r="A337" s="45">
        <f t="shared" si="5"/>
        <v>28083</v>
      </c>
      <c r="B337" s="46">
        <v>28083</v>
      </c>
      <c r="C337" s="47">
        <v>0.065</v>
      </c>
      <c r="E337" s="28" t="s">
        <v>14</v>
      </c>
      <c r="F337" s="28"/>
    </row>
    <row r="338" spans="1:6" ht="12.75" hidden="1">
      <c r="A338" s="45">
        <f t="shared" si="5"/>
        <v>28113</v>
      </c>
      <c r="B338" s="46">
        <v>28113</v>
      </c>
      <c r="C338" s="47">
        <v>0.0635</v>
      </c>
      <c r="E338" s="28" t="s">
        <v>14</v>
      </c>
      <c r="F338" s="28"/>
    </row>
    <row r="339" spans="1:6" ht="12.75" hidden="1">
      <c r="A339" s="45">
        <f t="shared" si="5"/>
        <v>28144</v>
      </c>
      <c r="B339" s="46">
        <v>28144</v>
      </c>
      <c r="C339" s="47">
        <v>0.0625</v>
      </c>
      <c r="E339" s="28" t="s">
        <v>14</v>
      </c>
      <c r="F339" s="28"/>
    </row>
    <row r="340" spans="1:6" ht="12.75" hidden="1">
      <c r="A340" s="45">
        <f t="shared" si="5"/>
        <v>28175</v>
      </c>
      <c r="B340" s="46">
        <v>28175</v>
      </c>
      <c r="C340" s="47">
        <v>0.0625</v>
      </c>
      <c r="E340" s="28" t="s">
        <v>14</v>
      </c>
      <c r="F340" s="28"/>
    </row>
    <row r="341" spans="1:6" ht="12.75" hidden="1">
      <c r="A341" s="45">
        <f t="shared" si="5"/>
        <v>28203</v>
      </c>
      <c r="B341" s="46">
        <v>28203</v>
      </c>
      <c r="C341" s="47">
        <v>0.0625</v>
      </c>
      <c r="E341" s="28" t="s">
        <v>14</v>
      </c>
      <c r="F341" s="28"/>
    </row>
    <row r="342" spans="1:6" ht="12.75" hidden="1">
      <c r="A342" s="45">
        <f t="shared" si="5"/>
        <v>28234</v>
      </c>
      <c r="B342" s="46">
        <v>28234</v>
      </c>
      <c r="C342" s="47">
        <v>0.0625</v>
      </c>
      <c r="E342" s="28" t="s">
        <v>14</v>
      </c>
      <c r="F342" s="28"/>
    </row>
    <row r="343" spans="1:6" ht="12.75" hidden="1">
      <c r="A343" s="45">
        <f t="shared" si="5"/>
        <v>28264</v>
      </c>
      <c r="B343" s="46">
        <v>28264</v>
      </c>
      <c r="C343" s="47">
        <v>0.0641</v>
      </c>
      <c r="E343" s="28" t="s">
        <v>14</v>
      </c>
      <c r="F343" s="28"/>
    </row>
    <row r="344" spans="1:6" ht="12.75" hidden="1">
      <c r="A344" s="45">
        <f t="shared" si="5"/>
        <v>28295</v>
      </c>
      <c r="B344" s="46">
        <v>28295</v>
      </c>
      <c r="C344" s="47">
        <v>0.0675</v>
      </c>
      <c r="E344" s="28" t="s">
        <v>14</v>
      </c>
      <c r="F344" s="28"/>
    </row>
    <row r="345" spans="1:6" ht="12.75" hidden="1">
      <c r="A345" s="45">
        <f t="shared" si="5"/>
        <v>28325</v>
      </c>
      <c r="B345" s="46">
        <v>28325</v>
      </c>
      <c r="C345" s="47">
        <v>0.0675</v>
      </c>
      <c r="E345" s="28" t="s">
        <v>14</v>
      </c>
      <c r="F345" s="28"/>
    </row>
    <row r="346" spans="1:6" ht="12.75" hidden="1">
      <c r="A346" s="45">
        <f t="shared" si="5"/>
        <v>28356</v>
      </c>
      <c r="B346" s="46">
        <v>28356</v>
      </c>
      <c r="C346" s="47">
        <v>0.0683</v>
      </c>
      <c r="E346" s="28" t="s">
        <v>14</v>
      </c>
      <c r="F346" s="28"/>
    </row>
    <row r="347" spans="1:6" ht="12.75" hidden="1">
      <c r="A347" s="45">
        <f t="shared" si="5"/>
        <v>28387</v>
      </c>
      <c r="B347" s="46">
        <v>28387</v>
      </c>
      <c r="C347" s="47">
        <v>0.0713</v>
      </c>
      <c r="E347" s="28" t="s">
        <v>14</v>
      </c>
      <c r="F347" s="28"/>
    </row>
    <row r="348" spans="1:6" ht="12.75" hidden="1">
      <c r="A348" s="45">
        <f t="shared" si="5"/>
        <v>28417</v>
      </c>
      <c r="B348" s="46">
        <v>28417</v>
      </c>
      <c r="C348" s="47">
        <v>0.07519999999999999</v>
      </c>
      <c r="E348" s="28" t="s">
        <v>14</v>
      </c>
      <c r="F348" s="28"/>
    </row>
    <row r="349" spans="1:6" ht="12.75" hidden="1">
      <c r="A349" s="45">
        <f t="shared" si="5"/>
        <v>28448</v>
      </c>
      <c r="B349" s="46">
        <v>28448</v>
      </c>
      <c r="C349" s="47">
        <v>0.0775</v>
      </c>
      <c r="E349" s="28" t="s">
        <v>14</v>
      </c>
      <c r="F349" s="28"/>
    </row>
    <row r="350" spans="1:6" ht="12.75" hidden="1">
      <c r="A350" s="45">
        <f t="shared" si="5"/>
        <v>28478</v>
      </c>
      <c r="B350" s="46">
        <v>28478</v>
      </c>
      <c r="C350" s="47">
        <v>0.0775</v>
      </c>
      <c r="E350" s="28" t="s">
        <v>14</v>
      </c>
      <c r="F350" s="28"/>
    </row>
    <row r="351" spans="1:6" ht="12.75" hidden="1">
      <c r="A351" s="45">
        <f t="shared" si="5"/>
        <v>28509</v>
      </c>
      <c r="B351" s="46">
        <v>28509</v>
      </c>
      <c r="C351" s="47">
        <v>0.0793</v>
      </c>
      <c r="E351" s="28" t="s">
        <v>14</v>
      </c>
      <c r="F351" s="28"/>
    </row>
    <row r="352" spans="1:6" ht="12.75" hidden="1">
      <c r="A352" s="45">
        <f t="shared" si="5"/>
        <v>28540</v>
      </c>
      <c r="B352" s="46">
        <v>28540</v>
      </c>
      <c r="C352" s="47">
        <v>0.08</v>
      </c>
      <c r="E352" s="28" t="s">
        <v>14</v>
      </c>
      <c r="F352" s="28"/>
    </row>
    <row r="353" spans="1:6" ht="12.75" hidden="1">
      <c r="A353" s="45">
        <f t="shared" si="5"/>
        <v>28568</v>
      </c>
      <c r="B353" s="46">
        <v>28568</v>
      </c>
      <c r="C353" s="47">
        <v>0.08</v>
      </c>
      <c r="E353" s="28" t="s">
        <v>14</v>
      </c>
      <c r="F353" s="28"/>
    </row>
    <row r="354" spans="1:6" ht="12.75" hidden="1">
      <c r="A354" s="45">
        <f t="shared" si="5"/>
        <v>28599</v>
      </c>
      <c r="B354" s="46">
        <v>28599</v>
      </c>
      <c r="C354" s="47">
        <v>0.08</v>
      </c>
      <c r="E354" s="28" t="s">
        <v>14</v>
      </c>
      <c r="F354" s="28"/>
    </row>
    <row r="355" spans="1:6" ht="12.75" hidden="1">
      <c r="A355" s="45">
        <f t="shared" si="5"/>
        <v>28629</v>
      </c>
      <c r="B355" s="46">
        <v>28629</v>
      </c>
      <c r="C355" s="47">
        <v>0.0827</v>
      </c>
      <c r="E355" s="28" t="s">
        <v>14</v>
      </c>
      <c r="F355" s="28"/>
    </row>
    <row r="356" spans="1:6" ht="12.75" hidden="1">
      <c r="A356" s="45">
        <f t="shared" si="5"/>
        <v>28660</v>
      </c>
      <c r="B356" s="46">
        <v>28660</v>
      </c>
      <c r="C356" s="47">
        <v>0.0863</v>
      </c>
      <c r="E356" s="28" t="s">
        <v>14</v>
      </c>
      <c r="F356" s="28"/>
    </row>
    <row r="357" spans="1:6" ht="12.75" hidden="1">
      <c r="A357" s="45">
        <f t="shared" si="5"/>
        <v>28690</v>
      </c>
      <c r="B357" s="46">
        <v>28690</v>
      </c>
      <c r="C357" s="47">
        <v>0.09</v>
      </c>
      <c r="E357" s="28" t="s">
        <v>14</v>
      </c>
      <c r="F357" s="28"/>
    </row>
    <row r="358" spans="1:6" ht="12.75" hidden="1">
      <c r="A358" s="45">
        <f t="shared" si="5"/>
        <v>28721</v>
      </c>
      <c r="B358" s="46">
        <v>28721</v>
      </c>
      <c r="C358" s="47">
        <v>0.0901</v>
      </c>
      <c r="E358" s="28" t="s">
        <v>14</v>
      </c>
      <c r="F358" s="28"/>
    </row>
    <row r="359" spans="1:6" ht="12.75" hidden="1">
      <c r="A359" s="45">
        <f t="shared" si="5"/>
        <v>28752</v>
      </c>
      <c r="B359" s="46">
        <v>28752</v>
      </c>
      <c r="C359" s="47">
        <v>0.0941</v>
      </c>
      <c r="E359" s="28" t="s">
        <v>14</v>
      </c>
      <c r="F359" s="28"/>
    </row>
    <row r="360" spans="1:6" ht="12.75" hidden="1">
      <c r="A360" s="45">
        <f t="shared" si="5"/>
        <v>28782</v>
      </c>
      <c r="B360" s="46">
        <v>28782</v>
      </c>
      <c r="C360" s="47">
        <v>0.09939999999999999</v>
      </c>
      <c r="E360" s="28" t="s">
        <v>14</v>
      </c>
      <c r="F360" s="28"/>
    </row>
    <row r="361" spans="1:6" ht="12.75" hidden="1">
      <c r="A361" s="45">
        <f t="shared" si="5"/>
        <v>28813</v>
      </c>
      <c r="B361" s="46">
        <v>28813</v>
      </c>
      <c r="C361" s="47">
        <v>0.1094</v>
      </c>
      <c r="E361" s="28" t="s">
        <v>14</v>
      </c>
      <c r="F361" s="28"/>
    </row>
    <row r="362" spans="1:6" ht="12.75" hidden="1">
      <c r="A362" s="45">
        <f t="shared" si="5"/>
        <v>28843</v>
      </c>
      <c r="B362" s="46">
        <v>28843</v>
      </c>
      <c r="C362" s="47">
        <v>0.1155</v>
      </c>
      <c r="E362" s="28" t="s">
        <v>14</v>
      </c>
      <c r="F362" s="28"/>
    </row>
    <row r="363" spans="1:6" ht="12.75" hidden="1">
      <c r="A363" s="45">
        <f t="shared" si="5"/>
        <v>28874</v>
      </c>
      <c r="B363" s="46">
        <v>28874</v>
      </c>
      <c r="C363" s="47">
        <v>0.1175</v>
      </c>
      <c r="E363" s="28" t="s">
        <v>14</v>
      </c>
      <c r="F363" s="28"/>
    </row>
    <row r="364" spans="1:6" ht="12.75" hidden="1">
      <c r="A364" s="45">
        <f t="shared" si="5"/>
        <v>28905</v>
      </c>
      <c r="B364" s="46">
        <v>28905</v>
      </c>
      <c r="C364" s="47">
        <v>0.1175</v>
      </c>
      <c r="E364" s="28" t="s">
        <v>14</v>
      </c>
      <c r="F364" s="28"/>
    </row>
    <row r="365" spans="1:6" ht="12.75" hidden="1">
      <c r="A365" s="45">
        <f t="shared" si="5"/>
        <v>28933</v>
      </c>
      <c r="B365" s="46">
        <v>28933</v>
      </c>
      <c r="C365" s="47">
        <v>0.1175</v>
      </c>
      <c r="E365" s="28" t="s">
        <v>14</v>
      </c>
      <c r="F365" s="28"/>
    </row>
    <row r="366" spans="1:6" ht="12.75" hidden="1">
      <c r="A366" s="45">
        <f t="shared" si="5"/>
        <v>28964</v>
      </c>
      <c r="B366" s="46">
        <v>28964</v>
      </c>
      <c r="C366" s="47">
        <v>0.1175</v>
      </c>
      <c r="E366" s="28" t="s">
        <v>14</v>
      </c>
      <c r="F366" s="28"/>
    </row>
    <row r="367" spans="1:6" ht="12.75" hidden="1">
      <c r="A367" s="45">
        <f t="shared" si="5"/>
        <v>28994</v>
      </c>
      <c r="B367" s="46">
        <v>28994</v>
      </c>
      <c r="C367" s="47">
        <v>0.1175</v>
      </c>
      <c r="E367" s="28" t="s">
        <v>14</v>
      </c>
      <c r="F367" s="28"/>
    </row>
    <row r="368" spans="1:6" ht="12.75" hidden="1">
      <c r="A368" s="45">
        <f t="shared" si="5"/>
        <v>29025</v>
      </c>
      <c r="B368" s="46">
        <v>29025</v>
      </c>
      <c r="C368" s="47">
        <v>0.1165</v>
      </c>
      <c r="E368" s="28" t="s">
        <v>14</v>
      </c>
      <c r="F368" s="28"/>
    </row>
    <row r="369" spans="1:6" ht="12.75" hidden="1">
      <c r="A369" s="45">
        <f t="shared" si="5"/>
        <v>29055</v>
      </c>
      <c r="B369" s="46">
        <v>29055</v>
      </c>
      <c r="C369" s="47">
        <v>0.11539999999999999</v>
      </c>
      <c r="E369" s="28" t="s">
        <v>14</v>
      </c>
      <c r="F369" s="28"/>
    </row>
    <row r="370" spans="1:6" ht="12.75" hidden="1">
      <c r="A370" s="45">
        <f t="shared" si="5"/>
        <v>29086</v>
      </c>
      <c r="B370" s="46">
        <v>29086</v>
      </c>
      <c r="C370" s="47">
        <v>0.1191</v>
      </c>
      <c r="E370" s="28" t="s">
        <v>14</v>
      </c>
      <c r="F370" s="28"/>
    </row>
    <row r="371" spans="1:6" ht="12.75" hidden="1">
      <c r="A371" s="45">
        <f t="shared" si="5"/>
        <v>29117</v>
      </c>
      <c r="B371" s="46">
        <v>29117</v>
      </c>
      <c r="C371" s="47">
        <v>0.129</v>
      </c>
      <c r="E371" s="28" t="s">
        <v>14</v>
      </c>
      <c r="F371" s="28"/>
    </row>
    <row r="372" spans="1:6" ht="12.75" hidden="1">
      <c r="A372" s="45">
        <f t="shared" si="5"/>
        <v>29147</v>
      </c>
      <c r="B372" s="46">
        <v>29147</v>
      </c>
      <c r="C372" s="47">
        <v>0.1439</v>
      </c>
      <c r="E372" s="2" t="str">
        <f aca="true" t="shared" si="6" ref="E372:E435">IF(MONTH(B372)&lt;4,"1",IF(MONTH(B372)&lt;7,"2",IF(MONTH(B372)&lt;10,"3","4")))&amp;"Q"&amp;YEAR(B372)</f>
        <v>4Q1979</v>
      </c>
      <c r="F372" s="55">
        <v>0.11699999999999999</v>
      </c>
    </row>
    <row r="373" spans="1:6" ht="12.75" hidden="1">
      <c r="A373" s="45">
        <f t="shared" si="5"/>
        <v>29178</v>
      </c>
      <c r="B373" s="46">
        <v>29178</v>
      </c>
      <c r="C373" s="47">
        <v>0.1555</v>
      </c>
      <c r="E373" s="2" t="str">
        <f t="shared" si="6"/>
        <v>4Q1979</v>
      </c>
      <c r="F373" s="55">
        <v>0.11699999999999999</v>
      </c>
    </row>
    <row r="374" spans="1:6" ht="12.75" hidden="1">
      <c r="A374" s="45">
        <f t="shared" si="5"/>
        <v>29208</v>
      </c>
      <c r="B374" s="46">
        <v>29208</v>
      </c>
      <c r="C374" s="47">
        <v>0.153</v>
      </c>
      <c r="E374" s="2" t="str">
        <f t="shared" si="6"/>
        <v>4Q1979</v>
      </c>
      <c r="F374" s="55">
        <v>0.11699999999999999</v>
      </c>
    </row>
    <row r="375" spans="1:6" ht="12.75" hidden="1">
      <c r="A375" s="45">
        <f t="shared" si="5"/>
        <v>29239</v>
      </c>
      <c r="B375" s="46">
        <v>29239</v>
      </c>
      <c r="C375" s="47">
        <v>0.1525</v>
      </c>
      <c r="E375" s="2" t="str">
        <f t="shared" si="6"/>
        <v>1Q1980</v>
      </c>
      <c r="F375" s="55">
        <v>0.1428</v>
      </c>
    </row>
    <row r="376" spans="1:6" ht="12.75" hidden="1">
      <c r="A376" s="45">
        <f t="shared" si="5"/>
        <v>29270</v>
      </c>
      <c r="B376" s="46">
        <v>29270</v>
      </c>
      <c r="C376" s="47">
        <v>0.1563</v>
      </c>
      <c r="E376" s="2" t="str">
        <f t="shared" si="6"/>
        <v>1Q1980</v>
      </c>
      <c r="F376" s="55">
        <v>0.1428</v>
      </c>
    </row>
    <row r="377" spans="1:6" ht="12.75" hidden="1">
      <c r="A377" s="45">
        <f t="shared" si="5"/>
        <v>29299</v>
      </c>
      <c r="B377" s="46">
        <v>29299</v>
      </c>
      <c r="C377" s="47">
        <v>0.18309999999999998</v>
      </c>
      <c r="E377" s="2" t="str">
        <f t="shared" si="6"/>
        <v>1Q1980</v>
      </c>
      <c r="F377" s="55">
        <v>0.1428</v>
      </c>
    </row>
    <row r="378" spans="1:6" ht="12.75" hidden="1">
      <c r="A378" s="45">
        <f t="shared" si="5"/>
        <v>29330</v>
      </c>
      <c r="B378" s="46">
        <v>29330</v>
      </c>
      <c r="C378" s="47">
        <v>0.1977</v>
      </c>
      <c r="E378" s="2" t="str">
        <f t="shared" si="6"/>
        <v>2Q1980</v>
      </c>
      <c r="F378" s="55">
        <v>0.15393333333333334</v>
      </c>
    </row>
    <row r="379" spans="1:6" ht="12.75" hidden="1">
      <c r="A379" s="45">
        <f t="shared" si="5"/>
        <v>29360</v>
      </c>
      <c r="B379" s="46">
        <v>29360</v>
      </c>
      <c r="C379" s="47">
        <v>0.16570000000000001</v>
      </c>
      <c r="E379" s="2" t="str">
        <f t="shared" si="6"/>
        <v>2Q1980</v>
      </c>
      <c r="F379" s="55">
        <v>0.15393333333333334</v>
      </c>
    </row>
    <row r="380" spans="1:6" ht="12.75" hidden="1">
      <c r="A380" s="45">
        <f t="shared" si="5"/>
        <v>29391</v>
      </c>
      <c r="B380" s="46">
        <v>29391</v>
      </c>
      <c r="C380" s="47">
        <v>0.1263</v>
      </c>
      <c r="E380" s="2" t="str">
        <f t="shared" si="6"/>
        <v>2Q1980</v>
      </c>
      <c r="F380" s="55">
        <v>0.15393333333333334</v>
      </c>
    </row>
    <row r="381" spans="1:6" ht="12.75" hidden="1">
      <c r="A381" s="45">
        <f t="shared" si="5"/>
        <v>29421</v>
      </c>
      <c r="B381" s="46">
        <v>29421</v>
      </c>
      <c r="C381" s="47">
        <v>0.1148</v>
      </c>
      <c r="E381" s="2" t="str">
        <f t="shared" si="6"/>
        <v>3Q1980</v>
      </c>
      <c r="F381" s="55">
        <v>0.18216666666666667</v>
      </c>
    </row>
    <row r="382" spans="1:6" ht="12.75" hidden="1">
      <c r="A382" s="45">
        <f t="shared" si="5"/>
        <v>29452</v>
      </c>
      <c r="B382" s="46">
        <v>29452</v>
      </c>
      <c r="C382" s="47">
        <v>0.1112</v>
      </c>
      <c r="E382" s="2" t="str">
        <f t="shared" si="6"/>
        <v>3Q1980</v>
      </c>
      <c r="F382" s="55">
        <v>0.18216666666666667</v>
      </c>
    </row>
    <row r="383" spans="1:6" ht="12.75" hidden="1">
      <c r="A383" s="45">
        <f t="shared" si="5"/>
        <v>29483</v>
      </c>
      <c r="B383" s="46">
        <v>29483</v>
      </c>
      <c r="C383" s="47">
        <v>0.1223</v>
      </c>
      <c r="E383" s="2" t="str">
        <f t="shared" si="6"/>
        <v>3Q1980</v>
      </c>
      <c r="F383" s="55">
        <v>0.18216666666666667</v>
      </c>
    </row>
    <row r="384" spans="1:6" ht="12.75" hidden="1">
      <c r="A384" s="45">
        <f t="shared" si="5"/>
        <v>29513</v>
      </c>
      <c r="B384" s="46">
        <v>29513</v>
      </c>
      <c r="C384" s="47">
        <v>0.1379</v>
      </c>
      <c r="E384" s="2" t="str">
        <f t="shared" si="6"/>
        <v>4Q1980</v>
      </c>
      <c r="F384" s="55">
        <v>0.11743333333333332</v>
      </c>
    </row>
    <row r="385" spans="1:6" ht="12.75" hidden="1">
      <c r="A385" s="45">
        <f t="shared" si="5"/>
        <v>29544</v>
      </c>
      <c r="B385" s="46">
        <v>29544</v>
      </c>
      <c r="C385" s="47">
        <v>0.1606</v>
      </c>
      <c r="E385" s="2" t="str">
        <f t="shared" si="6"/>
        <v>4Q1980</v>
      </c>
      <c r="F385" s="55">
        <v>0.11743333333333332</v>
      </c>
    </row>
    <row r="386" spans="1:6" ht="12.75" hidden="1">
      <c r="A386" s="45">
        <f t="shared" si="5"/>
        <v>29574</v>
      </c>
      <c r="B386" s="46">
        <v>29574</v>
      </c>
      <c r="C386" s="47">
        <v>0.20350000000000001</v>
      </c>
      <c r="E386" s="2" t="str">
        <f t="shared" si="6"/>
        <v>4Q1980</v>
      </c>
      <c r="F386" s="55">
        <v>0.11743333333333332</v>
      </c>
    </row>
    <row r="387" spans="1:6" ht="12.75" hidden="1">
      <c r="A387" s="45">
        <f t="shared" si="5"/>
        <v>29605</v>
      </c>
      <c r="B387" s="46">
        <v>29605</v>
      </c>
      <c r="C387" s="47">
        <v>0.2016</v>
      </c>
      <c r="E387" s="2" t="str">
        <f t="shared" si="6"/>
        <v>1Q1981</v>
      </c>
      <c r="F387" s="55">
        <v>0.14026666666666665</v>
      </c>
    </row>
    <row r="388" spans="1:6" ht="12.75" hidden="1">
      <c r="A388" s="45">
        <f aca="true" t="shared" si="7" ref="A388:A451">+B388</f>
        <v>29636</v>
      </c>
      <c r="B388" s="46">
        <v>29636</v>
      </c>
      <c r="C388" s="47">
        <v>0.1943</v>
      </c>
      <c r="E388" s="2" t="str">
        <f t="shared" si="6"/>
        <v>1Q1981</v>
      </c>
      <c r="F388" s="55">
        <v>0.14026666666666665</v>
      </c>
    </row>
    <row r="389" spans="1:6" ht="12.75" hidden="1">
      <c r="A389" s="45">
        <f t="shared" si="7"/>
        <v>29664</v>
      </c>
      <c r="B389" s="46">
        <v>29664</v>
      </c>
      <c r="C389" s="47">
        <v>0.1805</v>
      </c>
      <c r="E389" s="2" t="str">
        <f t="shared" si="6"/>
        <v>1Q1981</v>
      </c>
      <c r="F389" s="55">
        <v>0.14026666666666665</v>
      </c>
    </row>
    <row r="390" spans="1:6" ht="12.75" hidden="1">
      <c r="A390" s="45">
        <f t="shared" si="7"/>
        <v>29695</v>
      </c>
      <c r="B390" s="46">
        <v>29695</v>
      </c>
      <c r="C390" s="47">
        <v>0.17149999999999999</v>
      </c>
      <c r="E390" s="2" t="str">
        <f t="shared" si="6"/>
        <v>2Q1981</v>
      </c>
      <c r="F390" s="55">
        <v>0.1998</v>
      </c>
    </row>
    <row r="391" spans="1:6" ht="12.75" hidden="1">
      <c r="A391" s="45">
        <f t="shared" si="7"/>
        <v>29725</v>
      </c>
      <c r="B391" s="46">
        <v>29725</v>
      </c>
      <c r="C391" s="47">
        <v>0.1961</v>
      </c>
      <c r="E391" s="2" t="str">
        <f t="shared" si="6"/>
        <v>2Q1981</v>
      </c>
      <c r="F391" s="55">
        <v>0.1998</v>
      </c>
    </row>
    <row r="392" spans="1:6" ht="12.75" hidden="1">
      <c r="A392" s="45">
        <f t="shared" si="7"/>
        <v>29756</v>
      </c>
      <c r="B392" s="46">
        <v>29756</v>
      </c>
      <c r="C392" s="47">
        <v>0.2003</v>
      </c>
      <c r="E392" s="2" t="str">
        <f t="shared" si="6"/>
        <v>2Q1981</v>
      </c>
      <c r="F392" s="55">
        <v>0.1998</v>
      </c>
    </row>
    <row r="393" spans="1:6" ht="12.75" hidden="1">
      <c r="A393" s="45">
        <f t="shared" si="7"/>
        <v>29786</v>
      </c>
      <c r="B393" s="46">
        <v>29786</v>
      </c>
      <c r="C393" s="47">
        <v>0.2039</v>
      </c>
      <c r="E393" s="2" t="str">
        <f t="shared" si="6"/>
        <v>3Q1981</v>
      </c>
      <c r="F393" s="55">
        <v>0.1827</v>
      </c>
    </row>
    <row r="394" spans="1:6" ht="12.75" hidden="1">
      <c r="A394" s="45">
        <f t="shared" si="7"/>
        <v>29817</v>
      </c>
      <c r="B394" s="46">
        <v>29817</v>
      </c>
      <c r="C394" s="47">
        <v>0.205</v>
      </c>
      <c r="E394" s="2" t="str">
        <f t="shared" si="6"/>
        <v>3Q1981</v>
      </c>
      <c r="F394" s="55">
        <v>0.1827</v>
      </c>
    </row>
    <row r="395" spans="1:6" ht="12.75" hidden="1">
      <c r="A395" s="45">
        <f t="shared" si="7"/>
        <v>29848</v>
      </c>
      <c r="B395" s="46">
        <v>29848</v>
      </c>
      <c r="C395" s="47">
        <v>0.20079999999999998</v>
      </c>
      <c r="E395" s="2" t="str">
        <f t="shared" si="6"/>
        <v>3Q1981</v>
      </c>
      <c r="F395" s="55">
        <v>0.1827</v>
      </c>
    </row>
    <row r="396" spans="1:6" ht="12.75" hidden="1">
      <c r="A396" s="45">
        <f t="shared" si="7"/>
        <v>29878</v>
      </c>
      <c r="B396" s="46">
        <v>29878</v>
      </c>
      <c r="C396" s="47">
        <v>0.1845</v>
      </c>
      <c r="E396" s="2" t="str">
        <f t="shared" si="6"/>
        <v>4Q1981</v>
      </c>
      <c r="F396" s="55">
        <v>0.20306666666666665</v>
      </c>
    </row>
    <row r="397" spans="1:6" ht="12.75" hidden="1">
      <c r="A397" s="45">
        <f t="shared" si="7"/>
        <v>29909</v>
      </c>
      <c r="B397" s="46">
        <v>29909</v>
      </c>
      <c r="C397" s="47">
        <v>0.1684</v>
      </c>
      <c r="E397" s="2" t="str">
        <f t="shared" si="6"/>
        <v>4Q1981</v>
      </c>
      <c r="F397" s="55">
        <v>0.20306666666666665</v>
      </c>
    </row>
    <row r="398" spans="1:6" ht="12.75" hidden="1">
      <c r="A398" s="45">
        <f t="shared" si="7"/>
        <v>29939</v>
      </c>
      <c r="B398" s="46">
        <v>29939</v>
      </c>
      <c r="C398" s="47">
        <v>0.1575</v>
      </c>
      <c r="E398" s="2" t="str">
        <f t="shared" si="6"/>
        <v>4Q1981</v>
      </c>
      <c r="F398" s="55">
        <v>0.20306666666666665</v>
      </c>
    </row>
    <row r="399" spans="1:6" ht="12.75" hidden="1">
      <c r="A399" s="45">
        <f t="shared" si="7"/>
        <v>29970</v>
      </c>
      <c r="B399" s="46">
        <v>29970</v>
      </c>
      <c r="C399" s="47">
        <v>0.1575</v>
      </c>
      <c r="E399" s="2" t="str">
        <f t="shared" si="6"/>
        <v>1Q1982</v>
      </c>
      <c r="F399" s="55">
        <v>0.18456666666666666</v>
      </c>
    </row>
    <row r="400" spans="1:6" ht="12.75" hidden="1">
      <c r="A400" s="45">
        <f t="shared" si="7"/>
        <v>30001</v>
      </c>
      <c r="B400" s="46">
        <v>30001</v>
      </c>
      <c r="C400" s="47">
        <v>0.1656</v>
      </c>
      <c r="E400" s="2" t="str">
        <f t="shared" si="6"/>
        <v>1Q1982</v>
      </c>
      <c r="F400" s="55">
        <v>0.18456666666666666</v>
      </c>
    </row>
    <row r="401" spans="1:6" ht="12.75" hidden="1">
      <c r="A401" s="45">
        <f t="shared" si="7"/>
        <v>30029</v>
      </c>
      <c r="B401" s="46">
        <v>30029</v>
      </c>
      <c r="C401" s="47">
        <v>0.165</v>
      </c>
      <c r="E401" s="2" t="str">
        <f t="shared" si="6"/>
        <v>1Q1982</v>
      </c>
      <c r="F401" s="55">
        <v>0.18456666666666666</v>
      </c>
    </row>
    <row r="402" spans="1:6" ht="12.75" hidden="1">
      <c r="A402" s="45">
        <f t="shared" si="7"/>
        <v>30060</v>
      </c>
      <c r="B402" s="46">
        <v>30060</v>
      </c>
      <c r="C402" s="47">
        <v>0.165</v>
      </c>
      <c r="E402" s="2" t="str">
        <f t="shared" si="6"/>
        <v>2Q1982</v>
      </c>
      <c r="F402" s="55">
        <v>0.1602</v>
      </c>
    </row>
    <row r="403" spans="1:6" ht="12.75" hidden="1">
      <c r="A403" s="45">
        <f t="shared" si="7"/>
        <v>30090</v>
      </c>
      <c r="B403" s="46">
        <v>30090</v>
      </c>
      <c r="C403" s="47">
        <v>0.165</v>
      </c>
      <c r="E403" s="2" t="str">
        <f t="shared" si="6"/>
        <v>2Q1982</v>
      </c>
      <c r="F403" s="55">
        <v>0.1602</v>
      </c>
    </row>
    <row r="404" spans="1:6" ht="12.75" hidden="1">
      <c r="A404" s="45">
        <f t="shared" si="7"/>
        <v>30121</v>
      </c>
      <c r="B404" s="46">
        <v>30121</v>
      </c>
      <c r="C404" s="47">
        <v>0.165</v>
      </c>
      <c r="E404" s="2" t="str">
        <f t="shared" si="6"/>
        <v>2Q1982</v>
      </c>
      <c r="F404" s="55">
        <v>0.1602</v>
      </c>
    </row>
    <row r="405" spans="1:6" ht="12.75" hidden="1">
      <c r="A405" s="45">
        <f t="shared" si="7"/>
        <v>30151</v>
      </c>
      <c r="B405" s="46">
        <v>30151</v>
      </c>
      <c r="C405" s="47">
        <v>0.16260000000000002</v>
      </c>
      <c r="E405" s="2" t="str">
        <f t="shared" si="6"/>
        <v>3Q1982</v>
      </c>
      <c r="F405" s="55">
        <v>0.165</v>
      </c>
    </row>
    <row r="406" spans="1:6" ht="12.75" hidden="1">
      <c r="A406" s="45">
        <f t="shared" si="7"/>
        <v>30182</v>
      </c>
      <c r="B406" s="46">
        <v>30182</v>
      </c>
      <c r="C406" s="47">
        <v>0.1439</v>
      </c>
      <c r="E406" s="2" t="str">
        <f t="shared" si="6"/>
        <v>3Q1982</v>
      </c>
      <c r="F406" s="55">
        <v>0.165</v>
      </c>
    </row>
    <row r="407" spans="1:6" ht="12.75" hidden="1">
      <c r="A407" s="45">
        <f t="shared" si="7"/>
        <v>30213</v>
      </c>
      <c r="B407" s="46">
        <v>30213</v>
      </c>
      <c r="C407" s="47">
        <v>0.135</v>
      </c>
      <c r="E407" s="2" t="str">
        <f t="shared" si="6"/>
        <v>3Q1982</v>
      </c>
      <c r="F407" s="55">
        <v>0.165</v>
      </c>
    </row>
    <row r="408" spans="1:6" ht="12.75" hidden="1">
      <c r="A408" s="45">
        <f t="shared" si="7"/>
        <v>30243</v>
      </c>
      <c r="B408" s="46">
        <v>30243</v>
      </c>
      <c r="C408" s="47">
        <v>0.1252</v>
      </c>
      <c r="E408" s="2" t="str">
        <f t="shared" si="6"/>
        <v>4Q1982</v>
      </c>
      <c r="F408" s="55">
        <v>0.15716666666666668</v>
      </c>
    </row>
    <row r="409" spans="1:6" ht="12.75" hidden="1">
      <c r="A409" s="45">
        <f t="shared" si="7"/>
        <v>30274</v>
      </c>
      <c r="B409" s="46">
        <v>30274</v>
      </c>
      <c r="C409" s="47">
        <v>0.1185</v>
      </c>
      <c r="E409" s="2" t="str">
        <f t="shared" si="6"/>
        <v>4Q1982</v>
      </c>
      <c r="F409" s="55">
        <v>0.15716666666666668</v>
      </c>
    </row>
    <row r="410" spans="1:6" ht="12.75" hidden="1">
      <c r="A410" s="45">
        <f t="shared" si="7"/>
        <v>30304</v>
      </c>
      <c r="B410" s="46">
        <v>30304</v>
      </c>
      <c r="C410" s="47">
        <v>0.115</v>
      </c>
      <c r="E410" s="2" t="str">
        <f t="shared" si="6"/>
        <v>4Q1982</v>
      </c>
      <c r="F410" s="55">
        <v>0.15716666666666668</v>
      </c>
    </row>
    <row r="411" spans="1:6" ht="12.75" hidden="1">
      <c r="A411" s="45">
        <f t="shared" si="7"/>
        <v>30335</v>
      </c>
      <c r="B411" s="46">
        <v>30335</v>
      </c>
      <c r="C411" s="47">
        <v>0.1116</v>
      </c>
      <c r="E411" s="2" t="str">
        <f t="shared" si="6"/>
        <v>1Q1983</v>
      </c>
      <c r="F411" s="55">
        <v>0.12623333333333334</v>
      </c>
    </row>
    <row r="412" spans="1:6" ht="12.75" hidden="1">
      <c r="A412" s="45">
        <f t="shared" si="7"/>
        <v>30366</v>
      </c>
      <c r="B412" s="46">
        <v>30366</v>
      </c>
      <c r="C412" s="47">
        <v>0.10980000000000001</v>
      </c>
      <c r="E412" s="2" t="str">
        <f t="shared" si="6"/>
        <v>1Q1983</v>
      </c>
      <c r="F412" s="55">
        <v>0.12623333333333334</v>
      </c>
    </row>
    <row r="413" spans="1:6" ht="12.75" hidden="1">
      <c r="A413" s="45">
        <f t="shared" si="7"/>
        <v>30394</v>
      </c>
      <c r="B413" s="46">
        <v>30394</v>
      </c>
      <c r="C413" s="47">
        <v>0.105</v>
      </c>
      <c r="E413" s="2" t="str">
        <f t="shared" si="6"/>
        <v>1Q1983</v>
      </c>
      <c r="F413" s="55">
        <v>0.12623333333333334</v>
      </c>
    </row>
    <row r="414" spans="1:6" ht="12.75" hidden="1">
      <c r="A414" s="45">
        <f t="shared" si="7"/>
        <v>30425</v>
      </c>
      <c r="B414" s="46">
        <v>30425</v>
      </c>
      <c r="C414" s="47">
        <v>0.105</v>
      </c>
      <c r="E414" s="2" t="str">
        <f t="shared" si="6"/>
        <v>2Q1983</v>
      </c>
      <c r="F414" s="55">
        <v>0.11213333333333335</v>
      </c>
    </row>
    <row r="415" spans="1:6" ht="12.75" hidden="1">
      <c r="A415" s="45">
        <f t="shared" si="7"/>
        <v>30455</v>
      </c>
      <c r="B415" s="46">
        <v>30455</v>
      </c>
      <c r="C415" s="47">
        <v>0.105</v>
      </c>
      <c r="E415" s="2" t="str">
        <f t="shared" si="6"/>
        <v>2Q1983</v>
      </c>
      <c r="F415" s="55">
        <v>0.11213333333333335</v>
      </c>
    </row>
    <row r="416" spans="1:6" ht="12.75" hidden="1">
      <c r="A416" s="45">
        <f t="shared" si="7"/>
        <v>30486</v>
      </c>
      <c r="B416" s="46">
        <v>30486</v>
      </c>
      <c r="C416" s="47">
        <v>0.105</v>
      </c>
      <c r="E416" s="2" t="str">
        <f t="shared" si="6"/>
        <v>2Q1983</v>
      </c>
      <c r="F416" s="55">
        <v>0.11213333333333335</v>
      </c>
    </row>
    <row r="417" spans="1:6" ht="12.75" hidden="1">
      <c r="A417" s="45">
        <f t="shared" si="7"/>
        <v>30516</v>
      </c>
      <c r="B417" s="46">
        <v>30516</v>
      </c>
      <c r="C417" s="47">
        <v>0.105</v>
      </c>
      <c r="E417" s="2" t="str">
        <f t="shared" si="6"/>
        <v>3Q1983</v>
      </c>
      <c r="F417" s="55">
        <v>0.105</v>
      </c>
    </row>
    <row r="418" spans="1:6" ht="12.75" hidden="1">
      <c r="A418" s="45">
        <f t="shared" si="7"/>
        <v>30547</v>
      </c>
      <c r="B418" s="46">
        <v>30547</v>
      </c>
      <c r="C418" s="47">
        <v>0.10890000000000001</v>
      </c>
      <c r="E418" s="2" t="str">
        <f t="shared" si="6"/>
        <v>3Q1983</v>
      </c>
      <c r="F418" s="55">
        <v>0.105</v>
      </c>
    </row>
    <row r="419" spans="1:6" ht="12.75" hidden="1">
      <c r="A419" s="45">
        <f t="shared" si="7"/>
        <v>30578</v>
      </c>
      <c r="B419" s="46">
        <v>30578</v>
      </c>
      <c r="C419" s="47">
        <v>0.11</v>
      </c>
      <c r="E419" s="2" t="str">
        <f t="shared" si="6"/>
        <v>3Q1983</v>
      </c>
      <c r="F419" s="55">
        <v>0.105</v>
      </c>
    </row>
    <row r="420" spans="1:6" ht="12.75" hidden="1">
      <c r="A420" s="45">
        <f t="shared" si="7"/>
        <v>30608</v>
      </c>
      <c r="B420" s="46">
        <v>30608</v>
      </c>
      <c r="C420" s="47">
        <v>0.11</v>
      </c>
      <c r="E420" s="2" t="str">
        <f t="shared" si="6"/>
        <v>4Q1983</v>
      </c>
      <c r="F420" s="55">
        <v>0.1063</v>
      </c>
    </row>
    <row r="421" spans="1:6" ht="12.75" hidden="1">
      <c r="A421" s="45">
        <f t="shared" si="7"/>
        <v>30639</v>
      </c>
      <c r="B421" s="46">
        <v>30639</v>
      </c>
      <c r="C421" s="47">
        <v>0.11</v>
      </c>
      <c r="E421" s="2" t="str">
        <f t="shared" si="6"/>
        <v>4Q1983</v>
      </c>
      <c r="F421" s="55">
        <v>0.1063</v>
      </c>
    </row>
    <row r="422" spans="1:6" ht="12.75" hidden="1">
      <c r="A422" s="45">
        <f t="shared" si="7"/>
        <v>30669</v>
      </c>
      <c r="B422" s="46">
        <v>30669</v>
      </c>
      <c r="C422" s="47">
        <v>0.11</v>
      </c>
      <c r="E422" s="2" t="str">
        <f t="shared" si="6"/>
        <v>4Q1983</v>
      </c>
      <c r="F422" s="55">
        <v>0.1063</v>
      </c>
    </row>
    <row r="423" spans="1:6" ht="12.75" hidden="1">
      <c r="A423" s="45">
        <f t="shared" si="7"/>
        <v>30700</v>
      </c>
      <c r="B423" s="46">
        <v>30700</v>
      </c>
      <c r="C423" s="47">
        <v>0.11</v>
      </c>
      <c r="E423" s="2" t="str">
        <f t="shared" si="6"/>
        <v>1Q1984</v>
      </c>
      <c r="F423" s="55">
        <v>0.11</v>
      </c>
    </row>
    <row r="424" spans="1:6" ht="12.75" hidden="1">
      <c r="A424" s="45">
        <f t="shared" si="7"/>
        <v>30731</v>
      </c>
      <c r="B424" s="46">
        <v>30731</v>
      </c>
      <c r="C424" s="47">
        <v>0.11</v>
      </c>
      <c r="E424" s="2" t="str">
        <f t="shared" si="6"/>
        <v>1Q1984</v>
      </c>
      <c r="F424" s="55">
        <v>0.11</v>
      </c>
    </row>
    <row r="425" spans="1:6" ht="12.75" hidden="1">
      <c r="A425" s="45">
        <f t="shared" si="7"/>
        <v>30760</v>
      </c>
      <c r="B425" s="46">
        <v>30760</v>
      </c>
      <c r="C425" s="47">
        <v>0.1121</v>
      </c>
      <c r="E425" s="2" t="str">
        <f t="shared" si="6"/>
        <v>1Q1984</v>
      </c>
      <c r="F425" s="55">
        <v>0.11</v>
      </c>
    </row>
    <row r="426" spans="1:6" ht="12.75" hidden="1">
      <c r="A426" s="45">
        <f t="shared" si="7"/>
        <v>30791</v>
      </c>
      <c r="B426" s="46">
        <v>30791</v>
      </c>
      <c r="C426" s="47">
        <v>0.1193</v>
      </c>
      <c r="E426" s="2" t="str">
        <f t="shared" si="6"/>
        <v>2Q1984</v>
      </c>
      <c r="F426" s="55">
        <v>0.11</v>
      </c>
    </row>
    <row r="427" spans="1:6" ht="12.75" hidden="1">
      <c r="A427" s="45">
        <f t="shared" si="7"/>
        <v>30821</v>
      </c>
      <c r="B427" s="46">
        <v>30821</v>
      </c>
      <c r="C427" s="47">
        <v>0.12390000000000001</v>
      </c>
      <c r="E427" s="2" t="str">
        <f t="shared" si="6"/>
        <v>2Q1984</v>
      </c>
      <c r="F427" s="55">
        <v>0.11</v>
      </c>
    </row>
    <row r="428" spans="1:6" ht="12.75" hidden="1">
      <c r="A428" s="45">
        <f t="shared" si="7"/>
        <v>30852</v>
      </c>
      <c r="B428" s="46">
        <v>30852</v>
      </c>
      <c r="C428" s="47">
        <v>0.126</v>
      </c>
      <c r="E428" s="2" t="str">
        <f t="shared" si="6"/>
        <v>2Q1984</v>
      </c>
      <c r="F428" s="55">
        <v>0.11</v>
      </c>
    </row>
    <row r="429" spans="1:6" ht="12.75" hidden="1">
      <c r="A429" s="45">
        <f t="shared" si="7"/>
        <v>30882</v>
      </c>
      <c r="B429" s="46">
        <v>30882</v>
      </c>
      <c r="C429" s="47">
        <v>0.13</v>
      </c>
      <c r="E429" s="2" t="str">
        <f t="shared" si="6"/>
        <v>3Q1984</v>
      </c>
      <c r="F429" s="55">
        <v>0.11843333333333333</v>
      </c>
    </row>
    <row r="430" spans="1:6" ht="12.75" hidden="1">
      <c r="A430" s="45">
        <f t="shared" si="7"/>
        <v>30913</v>
      </c>
      <c r="B430" s="46">
        <v>30913</v>
      </c>
      <c r="C430" s="47">
        <v>0.13</v>
      </c>
      <c r="E430" s="2" t="str">
        <f t="shared" si="6"/>
        <v>3Q1984</v>
      </c>
      <c r="F430" s="55">
        <v>0.11843333333333333</v>
      </c>
    </row>
    <row r="431" spans="1:6" ht="12.75" hidden="1">
      <c r="A431" s="45">
        <f t="shared" si="7"/>
        <v>30944</v>
      </c>
      <c r="B431" s="46">
        <v>30944</v>
      </c>
      <c r="C431" s="47">
        <v>0.1297</v>
      </c>
      <c r="E431" s="2" t="str">
        <f t="shared" si="6"/>
        <v>3Q1984</v>
      </c>
      <c r="F431" s="55">
        <v>0.11843333333333333</v>
      </c>
    </row>
    <row r="432" spans="1:6" ht="12.75" hidden="1">
      <c r="A432" s="45">
        <f t="shared" si="7"/>
        <v>30974</v>
      </c>
      <c r="B432" s="46">
        <v>30974</v>
      </c>
      <c r="C432" s="47">
        <v>0.1258</v>
      </c>
      <c r="E432" s="2" t="str">
        <f t="shared" si="6"/>
        <v>4Q1984</v>
      </c>
      <c r="F432" s="55">
        <v>0.12866666666666668</v>
      </c>
    </row>
    <row r="433" spans="1:6" ht="12.75" hidden="1">
      <c r="A433" s="45">
        <f t="shared" si="7"/>
        <v>31005</v>
      </c>
      <c r="B433" s="46">
        <v>31005</v>
      </c>
      <c r="C433" s="47">
        <v>0.1177</v>
      </c>
      <c r="E433" s="2" t="str">
        <f t="shared" si="6"/>
        <v>4Q1984</v>
      </c>
      <c r="F433" s="55">
        <v>0.12866666666666668</v>
      </c>
    </row>
    <row r="434" spans="1:6" ht="12.75" hidden="1">
      <c r="A434" s="45">
        <f t="shared" si="7"/>
        <v>31035</v>
      </c>
      <c r="B434" s="46">
        <v>31035</v>
      </c>
      <c r="C434" s="47">
        <v>0.1106</v>
      </c>
      <c r="E434" s="2" t="str">
        <f t="shared" si="6"/>
        <v>4Q1984</v>
      </c>
      <c r="F434" s="55">
        <v>0.12866666666666668</v>
      </c>
    </row>
    <row r="435" spans="1:6" ht="12.75" hidden="1">
      <c r="A435" s="45">
        <f t="shared" si="7"/>
        <v>31066</v>
      </c>
      <c r="B435" s="46">
        <v>31066</v>
      </c>
      <c r="C435" s="47">
        <v>0.1061</v>
      </c>
      <c r="E435" s="2" t="str">
        <f t="shared" si="6"/>
        <v>1Q1985</v>
      </c>
      <c r="F435" s="55">
        <v>0.1244</v>
      </c>
    </row>
    <row r="436" spans="1:6" ht="12.75" hidden="1">
      <c r="A436" s="45">
        <f t="shared" si="7"/>
        <v>31097</v>
      </c>
      <c r="B436" s="46">
        <v>31097</v>
      </c>
      <c r="C436" s="47">
        <v>0.105</v>
      </c>
      <c r="E436" s="2" t="str">
        <f aca="true" t="shared" si="8" ref="E436:E499">IF(MONTH(B436)&lt;4,"1",IF(MONTH(B436)&lt;7,"2",IF(MONTH(B436)&lt;10,"3","4")))&amp;"Q"&amp;YEAR(B436)</f>
        <v>1Q1985</v>
      </c>
      <c r="F436" s="55">
        <v>0.1244</v>
      </c>
    </row>
    <row r="437" spans="1:6" ht="12.75" hidden="1">
      <c r="A437" s="45">
        <f t="shared" si="7"/>
        <v>31125</v>
      </c>
      <c r="B437" s="46">
        <v>31125</v>
      </c>
      <c r="C437" s="47">
        <v>0.105</v>
      </c>
      <c r="E437" s="2" t="str">
        <f t="shared" si="8"/>
        <v>1Q1985</v>
      </c>
      <c r="F437" s="55">
        <v>0.1244</v>
      </c>
    </row>
    <row r="438" spans="1:6" ht="12.75" hidden="1">
      <c r="A438" s="45">
        <f t="shared" si="7"/>
        <v>31156</v>
      </c>
      <c r="B438" s="46">
        <v>31156</v>
      </c>
      <c r="C438" s="47">
        <v>0.105</v>
      </c>
      <c r="E438" s="2" t="str">
        <f t="shared" si="8"/>
        <v>2Q1985</v>
      </c>
      <c r="F438" s="55">
        <v>0.10723333333333333</v>
      </c>
    </row>
    <row r="439" spans="1:6" ht="12.75" hidden="1">
      <c r="A439" s="45">
        <f t="shared" si="7"/>
        <v>31186</v>
      </c>
      <c r="B439" s="46">
        <v>31186</v>
      </c>
      <c r="C439" s="47">
        <v>0.10310000000000001</v>
      </c>
      <c r="E439" s="2" t="str">
        <f t="shared" si="8"/>
        <v>2Q1985</v>
      </c>
      <c r="F439" s="55">
        <v>0.10723333333333333</v>
      </c>
    </row>
    <row r="440" spans="1:6" ht="12.75" hidden="1">
      <c r="A440" s="45">
        <f t="shared" si="7"/>
        <v>31217</v>
      </c>
      <c r="B440" s="46">
        <v>31217</v>
      </c>
      <c r="C440" s="47">
        <v>0.0978</v>
      </c>
      <c r="E440" s="2" t="str">
        <f t="shared" si="8"/>
        <v>2Q1985</v>
      </c>
      <c r="F440" s="55">
        <v>0.10723333333333333</v>
      </c>
    </row>
    <row r="441" spans="1:6" ht="12.75" hidden="1">
      <c r="A441" s="45">
        <f t="shared" si="7"/>
        <v>31247</v>
      </c>
      <c r="B441" s="46">
        <v>31247</v>
      </c>
      <c r="C441" s="47">
        <v>0.095</v>
      </c>
      <c r="E441" s="2" t="str">
        <f t="shared" si="8"/>
        <v>3Q1985</v>
      </c>
      <c r="F441" s="55">
        <v>0.10436666666666666</v>
      </c>
    </row>
    <row r="442" spans="1:6" ht="12.75" hidden="1">
      <c r="A442" s="45">
        <f t="shared" si="7"/>
        <v>31278</v>
      </c>
      <c r="B442" s="46">
        <v>31278</v>
      </c>
      <c r="C442" s="47">
        <v>0.095</v>
      </c>
      <c r="E442" s="2" t="str">
        <f t="shared" si="8"/>
        <v>3Q1985</v>
      </c>
      <c r="F442" s="55">
        <v>0.10436666666666666</v>
      </c>
    </row>
    <row r="443" spans="1:6" ht="12.75" hidden="1">
      <c r="A443" s="45">
        <f t="shared" si="7"/>
        <v>31309</v>
      </c>
      <c r="B443" s="46">
        <v>31309</v>
      </c>
      <c r="C443" s="47">
        <v>0.095</v>
      </c>
      <c r="E443" s="2" t="str">
        <f t="shared" si="8"/>
        <v>3Q1985</v>
      </c>
      <c r="F443" s="55">
        <v>0.10436666666666666</v>
      </c>
    </row>
    <row r="444" spans="1:6" ht="12.75" hidden="1">
      <c r="A444" s="45">
        <f t="shared" si="7"/>
        <v>31339</v>
      </c>
      <c r="B444" s="46">
        <v>31339</v>
      </c>
      <c r="C444" s="47">
        <v>0.095</v>
      </c>
      <c r="E444" s="2" t="str">
        <f t="shared" si="8"/>
        <v>4Q1985</v>
      </c>
      <c r="F444" s="55">
        <v>0.09593333333333333</v>
      </c>
    </row>
    <row r="445" spans="1:6" ht="12.75" hidden="1">
      <c r="A445" s="45">
        <f t="shared" si="7"/>
        <v>31370</v>
      </c>
      <c r="B445" s="46">
        <v>31370</v>
      </c>
      <c r="C445" s="47">
        <v>0.095</v>
      </c>
      <c r="E445" s="2" t="str">
        <f t="shared" si="8"/>
        <v>4Q1985</v>
      </c>
      <c r="F445" s="55">
        <v>0.09593333333333333</v>
      </c>
    </row>
    <row r="446" spans="1:6" ht="12.75" hidden="1">
      <c r="A446" s="45">
        <f t="shared" si="7"/>
        <v>31400</v>
      </c>
      <c r="B446" s="46">
        <v>31400</v>
      </c>
      <c r="C446" s="47">
        <v>0.095</v>
      </c>
      <c r="E446" s="2" t="str">
        <f t="shared" si="8"/>
        <v>4Q1985</v>
      </c>
      <c r="F446" s="55">
        <v>0.09593333333333333</v>
      </c>
    </row>
    <row r="447" spans="1:6" ht="12.75" hidden="1">
      <c r="A447" s="45">
        <f t="shared" si="7"/>
        <v>31431</v>
      </c>
      <c r="B447" s="46">
        <v>31431</v>
      </c>
      <c r="C447" s="47">
        <v>0.095</v>
      </c>
      <c r="E447" s="2" t="str">
        <f t="shared" si="8"/>
        <v>1Q1986</v>
      </c>
      <c r="F447" s="55">
        <v>0.095</v>
      </c>
    </row>
    <row r="448" spans="1:6" ht="12.75" hidden="1">
      <c r="A448" s="45">
        <f t="shared" si="7"/>
        <v>31462</v>
      </c>
      <c r="B448" s="46">
        <v>31462</v>
      </c>
      <c r="C448" s="47">
        <v>0.095</v>
      </c>
      <c r="E448" s="2" t="str">
        <f t="shared" si="8"/>
        <v>1Q1986</v>
      </c>
      <c r="F448" s="55">
        <v>0.095</v>
      </c>
    </row>
    <row r="449" spans="1:6" ht="12.75" hidden="1">
      <c r="A449" s="45">
        <f t="shared" si="7"/>
        <v>31490</v>
      </c>
      <c r="B449" s="46">
        <v>31490</v>
      </c>
      <c r="C449" s="47">
        <v>0.091</v>
      </c>
      <c r="E449" s="2" t="str">
        <f t="shared" si="8"/>
        <v>1Q1986</v>
      </c>
      <c r="F449" s="55">
        <v>0.095</v>
      </c>
    </row>
    <row r="450" spans="1:6" ht="12.75" hidden="1">
      <c r="A450" s="45">
        <f t="shared" si="7"/>
        <v>31521</v>
      </c>
      <c r="B450" s="46">
        <v>31521</v>
      </c>
      <c r="C450" s="47">
        <v>0.0883</v>
      </c>
      <c r="E450" s="2" t="str">
        <f t="shared" si="8"/>
        <v>2Q1986</v>
      </c>
      <c r="F450" s="55">
        <v>0.095</v>
      </c>
    </row>
    <row r="451" spans="1:6" ht="12.75" hidden="1">
      <c r="A451" s="45">
        <f t="shared" si="7"/>
        <v>31551</v>
      </c>
      <c r="B451" s="46">
        <v>31551</v>
      </c>
      <c r="C451" s="47">
        <v>0.085</v>
      </c>
      <c r="E451" s="2" t="str">
        <f t="shared" si="8"/>
        <v>2Q1986</v>
      </c>
      <c r="F451" s="55">
        <v>0.095</v>
      </c>
    </row>
    <row r="452" spans="1:6" ht="12.75" hidden="1">
      <c r="A452" s="45">
        <f aca="true" t="shared" si="9" ref="A452:A515">+B452</f>
        <v>31582</v>
      </c>
      <c r="B452" s="46">
        <v>31582</v>
      </c>
      <c r="C452" s="47">
        <v>0.085</v>
      </c>
      <c r="E452" s="2" t="str">
        <f t="shared" si="8"/>
        <v>2Q1986</v>
      </c>
      <c r="F452" s="55">
        <v>0.095</v>
      </c>
    </row>
    <row r="453" spans="1:6" ht="12.75" hidden="1">
      <c r="A453" s="45">
        <f t="shared" si="9"/>
        <v>31612</v>
      </c>
      <c r="B453" s="46">
        <v>31612</v>
      </c>
      <c r="C453" s="47">
        <v>0.0816</v>
      </c>
      <c r="E453" s="2" t="str">
        <f t="shared" si="8"/>
        <v>3Q1986</v>
      </c>
      <c r="F453" s="55">
        <v>0.08810000000000001</v>
      </c>
    </row>
    <row r="454" spans="1:6" ht="12.75" hidden="1">
      <c r="A454" s="45">
        <f t="shared" si="9"/>
        <v>31643</v>
      </c>
      <c r="B454" s="46">
        <v>31643</v>
      </c>
      <c r="C454" s="47">
        <v>0.079</v>
      </c>
      <c r="E454" s="2" t="str">
        <f t="shared" si="8"/>
        <v>3Q1986</v>
      </c>
      <c r="F454" s="55">
        <v>0.08810000000000001</v>
      </c>
    </row>
    <row r="455" spans="1:6" ht="12.75" hidden="1">
      <c r="A455" s="45">
        <f t="shared" si="9"/>
        <v>31674</v>
      </c>
      <c r="B455" s="46">
        <v>31674</v>
      </c>
      <c r="C455" s="47">
        <v>0.075</v>
      </c>
      <c r="E455" s="2" t="str">
        <f t="shared" si="8"/>
        <v>3Q1986</v>
      </c>
      <c r="F455" s="55">
        <v>0.08810000000000001</v>
      </c>
    </row>
    <row r="456" spans="1:6" ht="12.75" hidden="1">
      <c r="A456" s="45">
        <f t="shared" si="9"/>
        <v>31704</v>
      </c>
      <c r="B456" s="46">
        <v>31704</v>
      </c>
      <c r="C456" s="47">
        <v>0.075</v>
      </c>
      <c r="E456" s="2" t="str">
        <f t="shared" si="8"/>
        <v>4Q1986</v>
      </c>
      <c r="F456" s="55">
        <v>0.08186666666666668</v>
      </c>
    </row>
    <row r="457" spans="1:6" ht="12.75" hidden="1">
      <c r="A457" s="45">
        <f t="shared" si="9"/>
        <v>31735</v>
      </c>
      <c r="B457" s="46">
        <v>31735</v>
      </c>
      <c r="C457" s="47">
        <v>0.075</v>
      </c>
      <c r="E457" s="2" t="str">
        <f t="shared" si="8"/>
        <v>4Q1986</v>
      </c>
      <c r="F457" s="55">
        <v>0.08186666666666668</v>
      </c>
    </row>
    <row r="458" spans="1:6" ht="12.75" hidden="1">
      <c r="A458" s="45">
        <f t="shared" si="9"/>
        <v>31765</v>
      </c>
      <c r="B458" s="46">
        <v>31765</v>
      </c>
      <c r="C458" s="47">
        <v>0.075</v>
      </c>
      <c r="E458" s="2" t="str">
        <f t="shared" si="8"/>
        <v>4Q1986</v>
      </c>
      <c r="F458" s="55">
        <v>0.08186666666666668</v>
      </c>
    </row>
    <row r="459" spans="1:6" ht="12.75" hidden="1">
      <c r="A459" s="45">
        <f t="shared" si="9"/>
        <v>31796</v>
      </c>
      <c r="B459" s="46">
        <v>31796</v>
      </c>
      <c r="C459" s="47">
        <v>0.075</v>
      </c>
      <c r="E459" s="2" t="str">
        <f t="shared" si="8"/>
        <v>1Q1987</v>
      </c>
      <c r="F459" s="55">
        <v>0.075</v>
      </c>
    </row>
    <row r="460" spans="1:6" ht="12.75" hidden="1">
      <c r="A460" s="45">
        <f t="shared" si="9"/>
        <v>31827</v>
      </c>
      <c r="B460" s="46">
        <v>31827</v>
      </c>
      <c r="C460" s="47">
        <v>0.075</v>
      </c>
      <c r="E460" s="2" t="str">
        <f t="shared" si="8"/>
        <v>1Q1987</v>
      </c>
      <c r="F460" s="55">
        <v>0.075</v>
      </c>
    </row>
    <row r="461" spans="1:6" ht="12.75" hidden="1">
      <c r="A461" s="45">
        <f t="shared" si="9"/>
        <v>31855</v>
      </c>
      <c r="B461" s="46">
        <v>31855</v>
      </c>
      <c r="C461" s="47">
        <v>0.075</v>
      </c>
      <c r="E461" s="2" t="str">
        <f t="shared" si="8"/>
        <v>1Q1987</v>
      </c>
      <c r="F461" s="55">
        <v>0.075</v>
      </c>
    </row>
    <row r="462" spans="1:6" ht="12.75" hidden="1">
      <c r="A462" s="45">
        <f t="shared" si="9"/>
        <v>31886</v>
      </c>
      <c r="B462" s="46">
        <v>31886</v>
      </c>
      <c r="C462" s="47">
        <v>0.0775</v>
      </c>
      <c r="E462" s="2" t="str">
        <f t="shared" si="8"/>
        <v>2Q1987</v>
      </c>
      <c r="F462" s="55">
        <v>0.075</v>
      </c>
    </row>
    <row r="463" spans="1:6" ht="12.75" hidden="1">
      <c r="A463" s="45">
        <f t="shared" si="9"/>
        <v>31916</v>
      </c>
      <c r="B463" s="46">
        <v>31916</v>
      </c>
      <c r="C463" s="47">
        <v>0.0814</v>
      </c>
      <c r="E463" s="2" t="str">
        <f t="shared" si="8"/>
        <v>2Q1987</v>
      </c>
      <c r="F463" s="55">
        <v>0.075</v>
      </c>
    </row>
    <row r="464" spans="1:6" ht="12.75" hidden="1">
      <c r="A464" s="45">
        <f t="shared" si="9"/>
        <v>31947</v>
      </c>
      <c r="B464" s="46">
        <v>31947</v>
      </c>
      <c r="C464" s="47">
        <v>0.0825</v>
      </c>
      <c r="E464" s="2" t="str">
        <f t="shared" si="8"/>
        <v>2Q1987</v>
      </c>
      <c r="F464" s="55">
        <v>0.075</v>
      </c>
    </row>
    <row r="465" spans="1:6" ht="12.75" hidden="1">
      <c r="A465" s="45">
        <f t="shared" si="9"/>
        <v>31977</v>
      </c>
      <c r="B465" s="46">
        <v>31977</v>
      </c>
      <c r="C465" s="47">
        <v>0.0825</v>
      </c>
      <c r="E465" s="2" t="str">
        <f t="shared" si="8"/>
        <v>3Q1987</v>
      </c>
      <c r="F465" s="55">
        <v>0.07796666666666667</v>
      </c>
    </row>
    <row r="466" spans="1:6" ht="12.75" hidden="1">
      <c r="A466" s="45">
        <f t="shared" si="9"/>
        <v>32008</v>
      </c>
      <c r="B466" s="46">
        <v>32008</v>
      </c>
      <c r="C466" s="47">
        <v>0.0825</v>
      </c>
      <c r="E466" s="2" t="str">
        <f t="shared" si="8"/>
        <v>3Q1987</v>
      </c>
      <c r="F466" s="55">
        <v>0.07796666666666667</v>
      </c>
    </row>
    <row r="467" spans="1:6" ht="12.75" hidden="1">
      <c r="A467" s="45">
        <f t="shared" si="9"/>
        <v>32039</v>
      </c>
      <c r="B467" s="46">
        <v>32039</v>
      </c>
      <c r="C467" s="47">
        <v>0.087</v>
      </c>
      <c r="E467" s="2" t="str">
        <f t="shared" si="8"/>
        <v>3Q1987</v>
      </c>
      <c r="F467" s="55">
        <v>0.07796666666666667</v>
      </c>
    </row>
    <row r="468" spans="1:6" ht="12.75" hidden="1">
      <c r="A468" s="45">
        <f t="shared" si="9"/>
        <v>32069</v>
      </c>
      <c r="B468" s="46">
        <v>32069</v>
      </c>
      <c r="C468" s="47">
        <v>0.0907</v>
      </c>
      <c r="E468" s="2" t="str">
        <f t="shared" si="8"/>
        <v>4Q1987</v>
      </c>
      <c r="F468" s="55">
        <v>0.0825</v>
      </c>
    </row>
    <row r="469" spans="1:6" ht="12.75" hidden="1">
      <c r="A469" s="45">
        <f t="shared" si="9"/>
        <v>32100</v>
      </c>
      <c r="B469" s="46">
        <v>32100</v>
      </c>
      <c r="C469" s="47">
        <v>0.08779999999999999</v>
      </c>
      <c r="E469" s="2" t="str">
        <f t="shared" si="8"/>
        <v>4Q1987</v>
      </c>
      <c r="F469" s="55">
        <v>0.0825</v>
      </c>
    </row>
    <row r="470" spans="1:6" ht="12.75" hidden="1">
      <c r="A470" s="45">
        <f t="shared" si="9"/>
        <v>32130</v>
      </c>
      <c r="B470" s="46">
        <v>32130</v>
      </c>
      <c r="C470" s="47">
        <v>0.0875</v>
      </c>
      <c r="E470" s="2" t="str">
        <f t="shared" si="8"/>
        <v>4Q1987</v>
      </c>
      <c r="F470" s="55">
        <v>0.0825</v>
      </c>
    </row>
    <row r="471" spans="1:6" ht="12.75" hidden="1">
      <c r="A471" s="45">
        <f t="shared" si="9"/>
        <v>32161</v>
      </c>
      <c r="B471" s="46">
        <v>32161</v>
      </c>
      <c r="C471" s="47">
        <v>0.0875</v>
      </c>
      <c r="E471" s="2" t="str">
        <f t="shared" si="8"/>
        <v>1Q1988</v>
      </c>
      <c r="F471" s="55">
        <v>0.08849999999999998</v>
      </c>
    </row>
    <row r="472" spans="1:6" ht="12.75" hidden="1">
      <c r="A472" s="45">
        <f t="shared" si="9"/>
        <v>32192</v>
      </c>
      <c r="B472" s="46">
        <v>32192</v>
      </c>
      <c r="C472" s="47">
        <v>0.0851</v>
      </c>
      <c r="E472" s="2" t="str">
        <f t="shared" si="8"/>
        <v>1Q1988</v>
      </c>
      <c r="F472" s="55">
        <v>0.08849999999999998</v>
      </c>
    </row>
    <row r="473" spans="1:6" ht="12.75" hidden="1">
      <c r="A473" s="45">
        <f t="shared" si="9"/>
        <v>32221</v>
      </c>
      <c r="B473" s="46">
        <v>32221</v>
      </c>
      <c r="C473" s="47">
        <v>0.085</v>
      </c>
      <c r="E473" s="2" t="str">
        <f t="shared" si="8"/>
        <v>1Q1988</v>
      </c>
      <c r="F473" s="55">
        <v>0.08849999999999998</v>
      </c>
    </row>
    <row r="474" spans="1:6" ht="12.75" hidden="1">
      <c r="A474" s="45">
        <f t="shared" si="9"/>
        <v>32252</v>
      </c>
      <c r="B474" s="46">
        <v>32252</v>
      </c>
      <c r="C474" s="47">
        <v>0.085</v>
      </c>
      <c r="E474" s="2" t="str">
        <f t="shared" si="8"/>
        <v>2Q1988</v>
      </c>
      <c r="F474" s="55">
        <v>0.0867</v>
      </c>
    </row>
    <row r="475" spans="1:6" ht="12.75" hidden="1">
      <c r="A475" s="45">
        <f t="shared" si="9"/>
        <v>32282</v>
      </c>
      <c r="B475" s="46">
        <v>32282</v>
      </c>
      <c r="C475" s="47">
        <v>0.08839999999999999</v>
      </c>
      <c r="E475" s="2" t="str">
        <f t="shared" si="8"/>
        <v>2Q1988</v>
      </c>
      <c r="F475" s="55">
        <v>0.0867</v>
      </c>
    </row>
    <row r="476" spans="1:6" ht="12.75" hidden="1">
      <c r="A476" s="45">
        <f t="shared" si="9"/>
        <v>32313</v>
      </c>
      <c r="B476" s="46">
        <v>32313</v>
      </c>
      <c r="C476" s="47">
        <v>0.09</v>
      </c>
      <c r="E476" s="2" t="str">
        <f t="shared" si="8"/>
        <v>2Q1988</v>
      </c>
      <c r="F476" s="55">
        <v>0.0867</v>
      </c>
    </row>
    <row r="477" spans="1:6" ht="12.75" hidden="1">
      <c r="A477" s="45">
        <f t="shared" si="9"/>
        <v>32343</v>
      </c>
      <c r="B477" s="46">
        <v>32343</v>
      </c>
      <c r="C477" s="47">
        <v>0.0929</v>
      </c>
      <c r="E477" s="2" t="str">
        <f t="shared" si="8"/>
        <v>3Q1988</v>
      </c>
      <c r="F477" s="55">
        <v>0.08613333333333334</v>
      </c>
    </row>
    <row r="478" spans="1:6" ht="12.75" hidden="1">
      <c r="A478" s="45">
        <f t="shared" si="9"/>
        <v>32374</v>
      </c>
      <c r="B478" s="46">
        <v>32374</v>
      </c>
      <c r="C478" s="47">
        <v>0.0984</v>
      </c>
      <c r="E478" s="2" t="str">
        <f t="shared" si="8"/>
        <v>3Q1988</v>
      </c>
      <c r="F478" s="55">
        <v>0.08613333333333334</v>
      </c>
    </row>
    <row r="479" spans="1:6" ht="12.75" hidden="1">
      <c r="A479" s="45">
        <f t="shared" si="9"/>
        <v>32405</v>
      </c>
      <c r="B479" s="46">
        <v>32405</v>
      </c>
      <c r="C479" s="47">
        <v>0.1</v>
      </c>
      <c r="E479" s="2" t="str">
        <f t="shared" si="8"/>
        <v>3Q1988</v>
      </c>
      <c r="F479" s="55">
        <v>0.08613333333333334</v>
      </c>
    </row>
    <row r="480" spans="1:6" ht="12.75" hidden="1">
      <c r="A480" s="45">
        <f t="shared" si="9"/>
        <v>32435</v>
      </c>
      <c r="B480" s="46">
        <v>32435</v>
      </c>
      <c r="C480" s="47">
        <v>0.1</v>
      </c>
      <c r="E480" s="2" t="str">
        <f t="shared" si="8"/>
        <v>4Q1988</v>
      </c>
      <c r="F480" s="55">
        <v>0.09376666666666666</v>
      </c>
    </row>
    <row r="481" spans="1:6" ht="12.75" hidden="1">
      <c r="A481" s="45">
        <f t="shared" si="9"/>
        <v>32466</v>
      </c>
      <c r="B481" s="46">
        <v>32466</v>
      </c>
      <c r="C481" s="47">
        <v>0.1005</v>
      </c>
      <c r="E481" s="2" t="str">
        <f t="shared" si="8"/>
        <v>4Q1988</v>
      </c>
      <c r="F481" s="55">
        <v>0.09376666666666666</v>
      </c>
    </row>
    <row r="482" spans="1:6" ht="12.75" hidden="1">
      <c r="A482" s="45">
        <f t="shared" si="9"/>
        <v>32496</v>
      </c>
      <c r="B482" s="46">
        <v>32496</v>
      </c>
      <c r="C482" s="47">
        <v>0.105</v>
      </c>
      <c r="E482" s="2" t="str">
        <f t="shared" si="8"/>
        <v>4Q1988</v>
      </c>
      <c r="F482" s="55">
        <v>0.09376666666666666</v>
      </c>
    </row>
    <row r="483" spans="1:6" ht="12.75" hidden="1">
      <c r="A483" s="45">
        <f t="shared" si="9"/>
        <v>32527</v>
      </c>
      <c r="B483" s="46">
        <v>32527</v>
      </c>
      <c r="C483" s="47">
        <v>0.105</v>
      </c>
      <c r="E483" s="2" t="str">
        <f t="shared" si="8"/>
        <v>1Q1989</v>
      </c>
      <c r="F483" s="55">
        <v>0.10016666666666667</v>
      </c>
    </row>
    <row r="484" spans="1:6" ht="12.75" hidden="1">
      <c r="A484" s="45">
        <f t="shared" si="9"/>
        <v>32558</v>
      </c>
      <c r="B484" s="46">
        <v>32558</v>
      </c>
      <c r="C484" s="47">
        <v>0.1093</v>
      </c>
      <c r="E484" s="2" t="str">
        <f t="shared" si="8"/>
        <v>1Q1989</v>
      </c>
      <c r="F484" s="55">
        <v>0.10016666666666667</v>
      </c>
    </row>
    <row r="485" spans="1:6" ht="12.75" hidden="1">
      <c r="A485" s="45">
        <f t="shared" si="9"/>
        <v>32586</v>
      </c>
      <c r="B485" s="46">
        <v>32586</v>
      </c>
      <c r="C485" s="47">
        <v>0.115</v>
      </c>
      <c r="E485" s="2" t="str">
        <f t="shared" si="8"/>
        <v>1Q1989</v>
      </c>
      <c r="F485" s="55">
        <v>0.10016666666666667</v>
      </c>
    </row>
    <row r="486" spans="1:6" ht="12.75" hidden="1">
      <c r="A486" s="45">
        <f t="shared" si="9"/>
        <v>32617</v>
      </c>
      <c r="B486" s="46">
        <v>32617</v>
      </c>
      <c r="C486" s="47">
        <v>0.115</v>
      </c>
      <c r="E486" s="2" t="str">
        <f t="shared" si="8"/>
        <v>2Q1989</v>
      </c>
      <c r="F486" s="55">
        <v>0.10643333333333332</v>
      </c>
    </row>
    <row r="487" spans="1:6" ht="12.75" hidden="1">
      <c r="A487" s="45">
        <f t="shared" si="9"/>
        <v>32647</v>
      </c>
      <c r="B487" s="46">
        <v>32647</v>
      </c>
      <c r="C487" s="47">
        <v>0.115</v>
      </c>
      <c r="E487" s="2" t="str">
        <f t="shared" si="8"/>
        <v>2Q1989</v>
      </c>
      <c r="F487" s="55">
        <v>0.10643333333333332</v>
      </c>
    </row>
    <row r="488" spans="1:6" ht="12.75" hidden="1">
      <c r="A488" s="45">
        <f t="shared" si="9"/>
        <v>32678</v>
      </c>
      <c r="B488" s="46">
        <v>32678</v>
      </c>
      <c r="C488" s="47">
        <v>0.1107</v>
      </c>
      <c r="E488" s="2" t="str">
        <f t="shared" si="8"/>
        <v>2Q1989</v>
      </c>
      <c r="F488" s="55">
        <v>0.10643333333333332</v>
      </c>
    </row>
    <row r="489" spans="1:6" ht="12.75" hidden="1">
      <c r="A489" s="45">
        <f t="shared" si="9"/>
        <v>32708</v>
      </c>
      <c r="B489" s="46">
        <v>32708</v>
      </c>
      <c r="C489" s="47">
        <v>0.10980000000000001</v>
      </c>
      <c r="E489" s="2" t="str">
        <f t="shared" si="8"/>
        <v>3Q1989</v>
      </c>
      <c r="F489" s="55">
        <v>0.115</v>
      </c>
    </row>
    <row r="490" spans="1:6" ht="12.75" hidden="1">
      <c r="A490" s="45">
        <f t="shared" si="9"/>
        <v>32739</v>
      </c>
      <c r="B490" s="46">
        <v>32739</v>
      </c>
      <c r="C490" s="47">
        <v>0.105</v>
      </c>
      <c r="E490" s="2" t="str">
        <f t="shared" si="8"/>
        <v>3Q1989</v>
      </c>
      <c r="F490" s="55">
        <v>0.115</v>
      </c>
    </row>
    <row r="491" spans="1:6" ht="12.75" hidden="1">
      <c r="A491" s="45">
        <f t="shared" si="9"/>
        <v>32770</v>
      </c>
      <c r="B491" s="46">
        <v>32770</v>
      </c>
      <c r="C491" s="47">
        <v>0.105</v>
      </c>
      <c r="E491" s="2" t="str">
        <f t="shared" si="8"/>
        <v>3Q1989</v>
      </c>
      <c r="F491" s="55">
        <v>0.115</v>
      </c>
    </row>
    <row r="492" spans="1:6" ht="12.75" hidden="1">
      <c r="A492" s="45">
        <f t="shared" si="9"/>
        <v>32800</v>
      </c>
      <c r="B492" s="46">
        <v>32800</v>
      </c>
      <c r="C492" s="47">
        <v>0.105</v>
      </c>
      <c r="E492" s="2" t="str">
        <f t="shared" si="8"/>
        <v>4Q1989</v>
      </c>
      <c r="F492" s="55">
        <v>0.1085</v>
      </c>
    </row>
    <row r="493" spans="1:6" ht="12.75" hidden="1">
      <c r="A493" s="45">
        <f t="shared" si="9"/>
        <v>32831</v>
      </c>
      <c r="B493" s="46">
        <v>32831</v>
      </c>
      <c r="C493" s="47">
        <v>0.105</v>
      </c>
      <c r="E493" s="2" t="str">
        <f t="shared" si="8"/>
        <v>4Q1989</v>
      </c>
      <c r="F493" s="55">
        <v>0.1085</v>
      </c>
    </row>
    <row r="494" spans="1:6" ht="12.75" hidden="1">
      <c r="A494" s="45">
        <f t="shared" si="9"/>
        <v>32861</v>
      </c>
      <c r="B494" s="46">
        <v>32861</v>
      </c>
      <c r="C494" s="47">
        <v>0.105</v>
      </c>
      <c r="E494" s="2" t="str">
        <f t="shared" si="8"/>
        <v>4Q1989</v>
      </c>
      <c r="F494" s="55">
        <v>0.1085</v>
      </c>
    </row>
    <row r="495" spans="1:6" ht="12.75" hidden="1">
      <c r="A495" s="45">
        <f t="shared" si="9"/>
        <v>32892</v>
      </c>
      <c r="B495" s="46">
        <v>32892</v>
      </c>
      <c r="C495" s="47">
        <v>0.1011</v>
      </c>
      <c r="E495" s="2" t="str">
        <f t="shared" si="8"/>
        <v>1Q1990</v>
      </c>
      <c r="F495" s="55">
        <v>0.105</v>
      </c>
    </row>
    <row r="496" spans="1:6" ht="12.75" hidden="1">
      <c r="A496" s="45">
        <f t="shared" si="9"/>
        <v>32923</v>
      </c>
      <c r="B496" s="46">
        <v>32923</v>
      </c>
      <c r="C496" s="47">
        <v>0.1</v>
      </c>
      <c r="E496" s="2" t="str">
        <f t="shared" si="8"/>
        <v>1Q1990</v>
      </c>
      <c r="F496" s="55">
        <v>0.105</v>
      </c>
    </row>
    <row r="497" spans="1:6" ht="12.75" hidden="1">
      <c r="A497" s="45">
        <f t="shared" si="9"/>
        <v>32951</v>
      </c>
      <c r="B497" s="46">
        <v>32951</v>
      </c>
      <c r="C497" s="47">
        <v>0.1</v>
      </c>
      <c r="E497" s="2" t="str">
        <f t="shared" si="8"/>
        <v>1Q1990</v>
      </c>
      <c r="F497" s="55">
        <v>0.105</v>
      </c>
    </row>
    <row r="498" spans="1:6" ht="12.75" hidden="1">
      <c r="A498" s="45">
        <f t="shared" si="9"/>
        <v>32982</v>
      </c>
      <c r="B498" s="46">
        <v>32982</v>
      </c>
      <c r="C498" s="47">
        <v>0.1</v>
      </c>
      <c r="E498" s="2" t="str">
        <f t="shared" si="8"/>
        <v>2Q1990</v>
      </c>
      <c r="F498" s="55">
        <v>0.10203333333333335</v>
      </c>
    </row>
    <row r="499" spans="1:6" ht="12.75" hidden="1">
      <c r="A499" s="45">
        <f t="shared" si="9"/>
        <v>33012</v>
      </c>
      <c r="B499" s="46">
        <v>33012</v>
      </c>
      <c r="C499" s="47">
        <v>0.1</v>
      </c>
      <c r="E499" s="2" t="str">
        <f t="shared" si="8"/>
        <v>2Q1990</v>
      </c>
      <c r="F499" s="55">
        <v>0.10203333333333335</v>
      </c>
    </row>
    <row r="500" spans="1:6" ht="12.75" hidden="1">
      <c r="A500" s="45">
        <f t="shared" si="9"/>
        <v>33043</v>
      </c>
      <c r="B500" s="46">
        <v>33043</v>
      </c>
      <c r="C500" s="47">
        <v>0.1</v>
      </c>
      <c r="E500" s="2" t="str">
        <f aca="true" t="shared" si="10" ref="E500:E563">IF(MONTH(B500)&lt;4,"1",IF(MONTH(B500)&lt;7,"2",IF(MONTH(B500)&lt;10,"3","4")))&amp;"Q"&amp;YEAR(B500)</f>
        <v>2Q1990</v>
      </c>
      <c r="F500" s="55">
        <v>0.10203333333333335</v>
      </c>
    </row>
    <row r="501" spans="1:6" ht="12.75" hidden="1">
      <c r="A501" s="45">
        <f t="shared" si="9"/>
        <v>33073</v>
      </c>
      <c r="B501" s="46">
        <v>33073</v>
      </c>
      <c r="C501" s="47">
        <v>0.1</v>
      </c>
      <c r="E501" s="2" t="str">
        <f t="shared" si="10"/>
        <v>3Q1990</v>
      </c>
      <c r="F501" s="55">
        <v>0.1</v>
      </c>
    </row>
    <row r="502" spans="1:6" ht="12.75" hidden="1">
      <c r="A502" s="45">
        <f t="shared" si="9"/>
        <v>33104</v>
      </c>
      <c r="B502" s="46">
        <v>33104</v>
      </c>
      <c r="C502" s="47">
        <v>0.1</v>
      </c>
      <c r="E502" s="2" t="str">
        <f t="shared" si="10"/>
        <v>3Q1990</v>
      </c>
      <c r="F502" s="55">
        <v>0.1</v>
      </c>
    </row>
    <row r="503" spans="1:6" ht="12.75" hidden="1">
      <c r="A503" s="45">
        <f t="shared" si="9"/>
        <v>33135</v>
      </c>
      <c r="B503" s="46">
        <v>33135</v>
      </c>
      <c r="C503" s="47">
        <v>0.1</v>
      </c>
      <c r="E503" s="2" t="str">
        <f t="shared" si="10"/>
        <v>3Q1990</v>
      </c>
      <c r="F503" s="55">
        <v>0.1</v>
      </c>
    </row>
    <row r="504" spans="1:6" ht="12.75" hidden="1">
      <c r="A504" s="45">
        <f t="shared" si="9"/>
        <v>33165</v>
      </c>
      <c r="B504" s="46">
        <v>33165</v>
      </c>
      <c r="C504" s="47">
        <v>0.1</v>
      </c>
      <c r="E504" s="2" t="str">
        <f t="shared" si="10"/>
        <v>4Q1990</v>
      </c>
      <c r="F504" s="55">
        <v>0.1</v>
      </c>
    </row>
    <row r="505" spans="1:6" ht="12.75" hidden="1">
      <c r="A505" s="45">
        <f t="shared" si="9"/>
        <v>33196</v>
      </c>
      <c r="B505" s="46">
        <v>33196</v>
      </c>
      <c r="C505" s="47">
        <v>0.1</v>
      </c>
      <c r="E505" s="2" t="str">
        <f t="shared" si="10"/>
        <v>4Q1990</v>
      </c>
      <c r="F505" s="55">
        <v>0.1</v>
      </c>
    </row>
    <row r="506" spans="1:6" ht="12.75" hidden="1">
      <c r="A506" s="45">
        <f t="shared" si="9"/>
        <v>33226</v>
      </c>
      <c r="B506" s="46">
        <v>33226</v>
      </c>
      <c r="C506" s="47">
        <v>0.1</v>
      </c>
      <c r="E506" s="2" t="str">
        <f t="shared" si="10"/>
        <v>4Q1990</v>
      </c>
      <c r="F506" s="55">
        <v>0.1</v>
      </c>
    </row>
    <row r="507" spans="1:6" ht="12.75" hidden="1">
      <c r="A507" s="45">
        <f t="shared" si="9"/>
        <v>33257</v>
      </c>
      <c r="B507" s="46">
        <v>33257</v>
      </c>
      <c r="C507" s="47">
        <v>0.09519999999999999</v>
      </c>
      <c r="E507" s="2" t="str">
        <f t="shared" si="10"/>
        <v>1Q1991</v>
      </c>
      <c r="F507" s="55">
        <v>0.1</v>
      </c>
    </row>
    <row r="508" spans="1:6" ht="12.75" hidden="1">
      <c r="A508" s="45">
        <f t="shared" si="9"/>
        <v>33288</v>
      </c>
      <c r="B508" s="46">
        <v>33288</v>
      </c>
      <c r="C508" s="47">
        <v>0.09050000000000001</v>
      </c>
      <c r="E508" s="2" t="str">
        <f t="shared" si="10"/>
        <v>1Q1991</v>
      </c>
      <c r="F508" s="55">
        <v>0.1</v>
      </c>
    </row>
    <row r="509" spans="1:6" ht="12.75" hidden="1">
      <c r="A509" s="45">
        <f t="shared" si="9"/>
        <v>33316</v>
      </c>
      <c r="B509" s="46">
        <v>33316</v>
      </c>
      <c r="C509" s="47">
        <v>0.09</v>
      </c>
      <c r="E509" s="2" t="str">
        <f t="shared" si="10"/>
        <v>1Q1991</v>
      </c>
      <c r="F509" s="55">
        <v>0.1</v>
      </c>
    </row>
    <row r="510" spans="1:6" ht="12.75" hidden="1">
      <c r="A510" s="45">
        <f t="shared" si="9"/>
        <v>33347</v>
      </c>
      <c r="B510" s="46">
        <v>33347</v>
      </c>
      <c r="C510" s="47">
        <v>0.09</v>
      </c>
      <c r="E510" s="2" t="str">
        <f t="shared" si="10"/>
        <v>2Q1991</v>
      </c>
      <c r="F510" s="55">
        <v>0.09523333333333334</v>
      </c>
    </row>
    <row r="511" spans="1:6" ht="12.75" hidden="1">
      <c r="A511" s="45">
        <f t="shared" si="9"/>
        <v>33377</v>
      </c>
      <c r="B511" s="46">
        <v>33377</v>
      </c>
      <c r="C511" s="47">
        <v>0.085</v>
      </c>
      <c r="E511" s="2" t="str">
        <f t="shared" si="10"/>
        <v>2Q1991</v>
      </c>
      <c r="F511" s="55">
        <v>0.09523333333333334</v>
      </c>
    </row>
    <row r="512" spans="1:6" ht="12.75" hidden="1">
      <c r="A512" s="45">
        <f t="shared" si="9"/>
        <v>33408</v>
      </c>
      <c r="B512" s="46">
        <v>33408</v>
      </c>
      <c r="C512" s="47">
        <v>0.085</v>
      </c>
      <c r="E512" s="2" t="str">
        <f t="shared" si="10"/>
        <v>2Q1991</v>
      </c>
      <c r="F512" s="55">
        <v>0.09523333333333334</v>
      </c>
    </row>
    <row r="513" spans="1:6" ht="12.75" hidden="1">
      <c r="A513" s="45">
        <f t="shared" si="9"/>
        <v>33438</v>
      </c>
      <c r="B513" s="46">
        <v>33438</v>
      </c>
      <c r="C513" s="47">
        <v>0.085</v>
      </c>
      <c r="E513" s="2" t="str">
        <f t="shared" si="10"/>
        <v>3Q1991</v>
      </c>
      <c r="F513" s="55">
        <v>0.08833333333333333</v>
      </c>
    </row>
    <row r="514" spans="1:6" ht="12.75" hidden="1">
      <c r="A514" s="45">
        <f t="shared" si="9"/>
        <v>33469</v>
      </c>
      <c r="B514" s="46">
        <v>33469</v>
      </c>
      <c r="C514" s="47">
        <v>0.085</v>
      </c>
      <c r="E514" s="2" t="str">
        <f t="shared" si="10"/>
        <v>3Q1991</v>
      </c>
      <c r="F514" s="55">
        <v>0.08833333333333333</v>
      </c>
    </row>
    <row r="515" spans="1:6" ht="12.75" hidden="1">
      <c r="A515" s="45">
        <f t="shared" si="9"/>
        <v>33500</v>
      </c>
      <c r="B515" s="46">
        <v>33500</v>
      </c>
      <c r="C515" s="47">
        <v>0.08199999999999999</v>
      </c>
      <c r="E515" s="2" t="str">
        <f t="shared" si="10"/>
        <v>3Q1991</v>
      </c>
      <c r="F515" s="55">
        <v>0.08833333333333333</v>
      </c>
    </row>
    <row r="516" spans="1:6" ht="12.75" hidden="1">
      <c r="A516" s="45">
        <f aca="true" t="shared" si="11" ref="A516:A579">+B516</f>
        <v>33530</v>
      </c>
      <c r="B516" s="46">
        <v>33530</v>
      </c>
      <c r="C516" s="47">
        <v>0.08</v>
      </c>
      <c r="E516" s="2" t="str">
        <f t="shared" si="10"/>
        <v>4Q1991</v>
      </c>
      <c r="F516" s="55">
        <v>0.085</v>
      </c>
    </row>
    <row r="517" spans="1:6" ht="12.75" hidden="1">
      <c r="A517" s="45">
        <f t="shared" si="11"/>
        <v>33561</v>
      </c>
      <c r="B517" s="46">
        <v>33561</v>
      </c>
      <c r="C517" s="47">
        <v>0.0758</v>
      </c>
      <c r="E517" s="2" t="str">
        <f t="shared" si="10"/>
        <v>4Q1991</v>
      </c>
      <c r="F517" s="55">
        <v>0.085</v>
      </c>
    </row>
    <row r="518" spans="1:6" ht="12.75" hidden="1">
      <c r="A518" s="45">
        <f t="shared" si="11"/>
        <v>33591</v>
      </c>
      <c r="B518" s="46">
        <v>33591</v>
      </c>
      <c r="C518" s="47">
        <v>0.0721</v>
      </c>
      <c r="E518" s="2" t="str">
        <f t="shared" si="10"/>
        <v>4Q1991</v>
      </c>
      <c r="F518" s="55">
        <v>0.085</v>
      </c>
    </row>
    <row r="519" spans="1:6" ht="12.75" hidden="1">
      <c r="A519" s="45">
        <f t="shared" si="11"/>
        <v>33622</v>
      </c>
      <c r="B519" s="46">
        <v>33622</v>
      </c>
      <c r="C519" s="47">
        <v>0.065</v>
      </c>
      <c r="E519" s="2" t="str">
        <f t="shared" si="10"/>
        <v>1Q1992</v>
      </c>
      <c r="F519" s="55">
        <v>0.07926666666666667</v>
      </c>
    </row>
    <row r="520" spans="1:6" ht="12.75" hidden="1">
      <c r="A520" s="45">
        <f t="shared" si="11"/>
        <v>33653</v>
      </c>
      <c r="B520" s="46">
        <v>33653</v>
      </c>
      <c r="C520" s="47">
        <v>0.065</v>
      </c>
      <c r="E520" s="2" t="str">
        <f t="shared" si="10"/>
        <v>1Q1992</v>
      </c>
      <c r="F520" s="55">
        <v>0.07926666666666667</v>
      </c>
    </row>
    <row r="521" spans="1:6" ht="12.75" hidden="1">
      <c r="A521" s="45">
        <f t="shared" si="11"/>
        <v>33682</v>
      </c>
      <c r="B521" s="46">
        <v>33682</v>
      </c>
      <c r="C521" s="47">
        <v>0.065</v>
      </c>
      <c r="E521" s="2" t="str">
        <f t="shared" si="10"/>
        <v>1Q1992</v>
      </c>
      <c r="F521" s="55">
        <v>0.07926666666666667</v>
      </c>
    </row>
    <row r="522" spans="1:6" ht="12.75" hidden="1">
      <c r="A522" s="45">
        <f t="shared" si="11"/>
        <v>33713</v>
      </c>
      <c r="B522" s="46">
        <v>33713</v>
      </c>
      <c r="C522" s="47">
        <v>0.065</v>
      </c>
      <c r="E522" s="2" t="str">
        <f t="shared" si="10"/>
        <v>2Q1992</v>
      </c>
      <c r="F522" s="55">
        <v>0.06736666666666667</v>
      </c>
    </row>
    <row r="523" spans="1:6" ht="12.75" hidden="1">
      <c r="A523" s="45">
        <f t="shared" si="11"/>
        <v>33743</v>
      </c>
      <c r="B523" s="46">
        <v>33743</v>
      </c>
      <c r="C523" s="47">
        <v>0.065</v>
      </c>
      <c r="E523" s="2" t="str">
        <f t="shared" si="10"/>
        <v>2Q1992</v>
      </c>
      <c r="F523" s="55">
        <v>0.06736666666666667</v>
      </c>
    </row>
    <row r="524" spans="1:6" ht="12.75" hidden="1">
      <c r="A524" s="45">
        <f t="shared" si="11"/>
        <v>33774</v>
      </c>
      <c r="B524" s="46">
        <v>33774</v>
      </c>
      <c r="C524" s="47">
        <v>0.065</v>
      </c>
      <c r="E524" s="2" t="str">
        <f t="shared" si="10"/>
        <v>2Q1992</v>
      </c>
      <c r="F524" s="55">
        <v>0.06736666666666667</v>
      </c>
    </row>
    <row r="525" spans="1:6" ht="12.75" hidden="1">
      <c r="A525" s="45">
        <f t="shared" si="11"/>
        <v>33804</v>
      </c>
      <c r="B525" s="46">
        <v>33804</v>
      </c>
      <c r="C525" s="47">
        <v>0.0602</v>
      </c>
      <c r="E525" s="2" t="str">
        <f t="shared" si="10"/>
        <v>3Q1992</v>
      </c>
      <c r="F525" s="55">
        <v>0.065</v>
      </c>
    </row>
    <row r="526" spans="1:6" ht="12.75" hidden="1">
      <c r="A526" s="45">
        <f t="shared" si="11"/>
        <v>33835</v>
      </c>
      <c r="B526" s="46">
        <v>33835</v>
      </c>
      <c r="C526" s="47">
        <v>0.06</v>
      </c>
      <c r="E526" s="2" t="str">
        <f t="shared" si="10"/>
        <v>3Q1992</v>
      </c>
      <c r="F526" s="55">
        <v>0.065</v>
      </c>
    </row>
    <row r="527" spans="1:6" ht="12.75" hidden="1">
      <c r="A527" s="45">
        <f t="shared" si="11"/>
        <v>33866</v>
      </c>
      <c r="B527" s="46">
        <v>33866</v>
      </c>
      <c r="C527" s="47">
        <v>0.06</v>
      </c>
      <c r="E527" s="2" t="str">
        <f t="shared" si="10"/>
        <v>3Q1992</v>
      </c>
      <c r="F527" s="55">
        <v>0.065</v>
      </c>
    </row>
    <row r="528" spans="1:6" ht="12.75" hidden="1">
      <c r="A528" s="45">
        <f t="shared" si="11"/>
        <v>33896</v>
      </c>
      <c r="B528" s="46">
        <v>33896</v>
      </c>
      <c r="C528" s="47">
        <v>0.06</v>
      </c>
      <c r="E528" s="2" t="str">
        <f t="shared" si="10"/>
        <v>4Q1992</v>
      </c>
      <c r="F528" s="55">
        <v>0.061733333333333335</v>
      </c>
    </row>
    <row r="529" spans="1:6" ht="12.75" hidden="1">
      <c r="A529" s="45">
        <f t="shared" si="11"/>
        <v>33927</v>
      </c>
      <c r="B529" s="46">
        <v>33927</v>
      </c>
      <c r="C529" s="47">
        <v>0.06</v>
      </c>
      <c r="E529" s="2" t="str">
        <f t="shared" si="10"/>
        <v>4Q1992</v>
      </c>
      <c r="F529" s="55">
        <v>0.061733333333333335</v>
      </c>
    </row>
    <row r="530" spans="1:6" ht="12.75" hidden="1">
      <c r="A530" s="45">
        <f t="shared" si="11"/>
        <v>33957</v>
      </c>
      <c r="B530" s="46">
        <v>33957</v>
      </c>
      <c r="C530" s="47">
        <v>0.06</v>
      </c>
      <c r="E530" s="2" t="str">
        <f t="shared" si="10"/>
        <v>4Q1992</v>
      </c>
      <c r="F530" s="55">
        <v>0.061733333333333335</v>
      </c>
    </row>
    <row r="531" spans="1:6" ht="12.75" hidden="1">
      <c r="A531" s="45">
        <f t="shared" si="11"/>
        <v>33988</v>
      </c>
      <c r="B531" s="46">
        <v>33988</v>
      </c>
      <c r="C531" s="47">
        <v>0.06</v>
      </c>
      <c r="E531" s="2" t="str">
        <f t="shared" si="10"/>
        <v>1Q1993</v>
      </c>
      <c r="F531" s="55">
        <v>0.06</v>
      </c>
    </row>
    <row r="532" spans="1:6" ht="12.75" hidden="1">
      <c r="A532" s="45">
        <f t="shared" si="11"/>
        <v>34019</v>
      </c>
      <c r="B532" s="46">
        <v>34019</v>
      </c>
      <c r="C532" s="47">
        <v>0.06</v>
      </c>
      <c r="E532" s="2" t="str">
        <f t="shared" si="10"/>
        <v>1Q1993</v>
      </c>
      <c r="F532" s="55">
        <v>0.06</v>
      </c>
    </row>
    <row r="533" spans="1:6" ht="12.75" hidden="1">
      <c r="A533" s="45">
        <f t="shared" si="11"/>
        <v>34047</v>
      </c>
      <c r="B533" s="46">
        <v>34047</v>
      </c>
      <c r="C533" s="47">
        <v>0.06</v>
      </c>
      <c r="E533" s="2" t="str">
        <f t="shared" si="10"/>
        <v>1Q1993</v>
      </c>
      <c r="F533" s="55">
        <v>0.06</v>
      </c>
    </row>
    <row r="534" spans="1:6" ht="12.75" hidden="1">
      <c r="A534" s="45">
        <f t="shared" si="11"/>
        <v>34078</v>
      </c>
      <c r="B534" s="46">
        <v>34078</v>
      </c>
      <c r="C534" s="47">
        <v>0.06</v>
      </c>
      <c r="E534" s="2" t="str">
        <f t="shared" si="10"/>
        <v>2Q1993</v>
      </c>
      <c r="F534" s="55">
        <v>0.06</v>
      </c>
    </row>
    <row r="535" spans="1:6" ht="12.75" hidden="1">
      <c r="A535" s="45">
        <f t="shared" si="11"/>
        <v>34108</v>
      </c>
      <c r="B535" s="46">
        <v>34108</v>
      </c>
      <c r="C535" s="47">
        <v>0.06</v>
      </c>
      <c r="E535" s="2" t="str">
        <f t="shared" si="10"/>
        <v>2Q1993</v>
      </c>
      <c r="F535" s="55">
        <v>0.06</v>
      </c>
    </row>
    <row r="536" spans="1:6" ht="12.75" hidden="1">
      <c r="A536" s="45">
        <f t="shared" si="11"/>
        <v>34139</v>
      </c>
      <c r="B536" s="46">
        <v>34139</v>
      </c>
      <c r="C536" s="47">
        <v>0.06</v>
      </c>
      <c r="E536" s="2" t="str">
        <f t="shared" si="10"/>
        <v>2Q1993</v>
      </c>
      <c r="F536" s="55">
        <v>0.06</v>
      </c>
    </row>
    <row r="537" spans="1:6" ht="12.75" hidden="1">
      <c r="A537" s="45">
        <f t="shared" si="11"/>
        <v>34169</v>
      </c>
      <c r="B537" s="46">
        <v>34169</v>
      </c>
      <c r="C537" s="47">
        <v>0.06</v>
      </c>
      <c r="E537" s="2" t="str">
        <f t="shared" si="10"/>
        <v>3Q1993</v>
      </c>
      <c r="F537" s="55">
        <v>0.06</v>
      </c>
    </row>
    <row r="538" spans="1:6" ht="12.75" hidden="1">
      <c r="A538" s="45">
        <f t="shared" si="11"/>
        <v>34200</v>
      </c>
      <c r="B538" s="46">
        <v>34200</v>
      </c>
      <c r="C538" s="47">
        <v>0.06</v>
      </c>
      <c r="E538" s="2" t="str">
        <f t="shared" si="10"/>
        <v>3Q1993</v>
      </c>
      <c r="F538" s="55">
        <v>0.06</v>
      </c>
    </row>
    <row r="539" spans="1:6" ht="12.75" hidden="1">
      <c r="A539" s="45">
        <f t="shared" si="11"/>
        <v>34231</v>
      </c>
      <c r="B539" s="46">
        <v>34231</v>
      </c>
      <c r="C539" s="47">
        <v>0.06</v>
      </c>
      <c r="E539" s="2" t="str">
        <f t="shared" si="10"/>
        <v>3Q1993</v>
      </c>
      <c r="F539" s="55">
        <v>0.06</v>
      </c>
    </row>
    <row r="540" spans="1:6" ht="12.75" hidden="1">
      <c r="A540" s="45">
        <f t="shared" si="11"/>
        <v>34261</v>
      </c>
      <c r="B540" s="46">
        <v>34261</v>
      </c>
      <c r="C540" s="47">
        <v>0.06</v>
      </c>
      <c r="E540" s="2" t="str">
        <f t="shared" si="10"/>
        <v>4Q1993</v>
      </c>
      <c r="F540" s="55">
        <v>0.06</v>
      </c>
    </row>
    <row r="541" spans="1:6" ht="12.75" hidden="1">
      <c r="A541" s="45">
        <f t="shared" si="11"/>
        <v>34292</v>
      </c>
      <c r="B541" s="46">
        <v>34292</v>
      </c>
      <c r="C541" s="47">
        <v>0.06</v>
      </c>
      <c r="E541" s="2" t="str">
        <f t="shared" si="10"/>
        <v>4Q1993</v>
      </c>
      <c r="F541" s="55">
        <v>0.06</v>
      </c>
    </row>
    <row r="542" spans="1:6" ht="12.75" hidden="1">
      <c r="A542" s="45">
        <f t="shared" si="11"/>
        <v>34322</v>
      </c>
      <c r="B542" s="46">
        <v>34322</v>
      </c>
      <c r="C542" s="47">
        <v>0.06</v>
      </c>
      <c r="E542" s="2" t="str">
        <f t="shared" si="10"/>
        <v>4Q1993</v>
      </c>
      <c r="F542" s="55">
        <v>0.06</v>
      </c>
    </row>
    <row r="543" spans="1:6" ht="12.75" hidden="1">
      <c r="A543" s="45">
        <f t="shared" si="11"/>
        <v>34353</v>
      </c>
      <c r="B543" s="46">
        <v>34353</v>
      </c>
      <c r="C543" s="47">
        <v>0.06</v>
      </c>
      <c r="E543" s="2" t="str">
        <f t="shared" si="10"/>
        <v>1Q1994</v>
      </c>
      <c r="F543" s="55">
        <v>0.06</v>
      </c>
    </row>
    <row r="544" spans="1:6" ht="12.75" hidden="1">
      <c r="A544" s="45">
        <f t="shared" si="11"/>
        <v>34384</v>
      </c>
      <c r="B544" s="46">
        <v>34384</v>
      </c>
      <c r="C544" s="47">
        <v>0.06</v>
      </c>
      <c r="E544" s="2" t="str">
        <f t="shared" si="10"/>
        <v>1Q1994</v>
      </c>
      <c r="F544" s="55">
        <v>0.06</v>
      </c>
    </row>
    <row r="545" spans="1:6" ht="12.75" hidden="1">
      <c r="A545" s="45">
        <f t="shared" si="11"/>
        <v>34412</v>
      </c>
      <c r="B545" s="46">
        <v>34412</v>
      </c>
      <c r="C545" s="47">
        <v>0.060599999999999994</v>
      </c>
      <c r="E545" s="2" t="str">
        <f t="shared" si="10"/>
        <v>1Q1994</v>
      </c>
      <c r="F545" s="55">
        <v>0.06</v>
      </c>
    </row>
    <row r="546" spans="1:6" ht="12.75" hidden="1">
      <c r="A546" s="45">
        <f t="shared" si="11"/>
        <v>34443</v>
      </c>
      <c r="B546" s="46">
        <v>34443</v>
      </c>
      <c r="C546" s="47">
        <v>0.0645</v>
      </c>
      <c r="E546" s="2" t="str">
        <f t="shared" si="10"/>
        <v>2Q1994</v>
      </c>
      <c r="F546" s="55">
        <v>0.06</v>
      </c>
    </row>
    <row r="547" spans="1:6" ht="12.75" hidden="1">
      <c r="A547" s="45">
        <f t="shared" si="11"/>
        <v>34473</v>
      </c>
      <c r="B547" s="46">
        <v>34473</v>
      </c>
      <c r="C547" s="47">
        <v>0.0699</v>
      </c>
      <c r="E547" s="2" t="str">
        <f t="shared" si="10"/>
        <v>2Q1994</v>
      </c>
      <c r="F547" s="55">
        <v>0.06</v>
      </c>
    </row>
    <row r="548" spans="1:6" ht="12.75" hidden="1">
      <c r="A548" s="45">
        <f t="shared" si="11"/>
        <v>34504</v>
      </c>
      <c r="B548" s="46">
        <v>34504</v>
      </c>
      <c r="C548" s="47">
        <v>0.0725</v>
      </c>
      <c r="E548" s="2" t="str">
        <f t="shared" si="10"/>
        <v>2Q1994</v>
      </c>
      <c r="F548" s="55">
        <v>0.06</v>
      </c>
    </row>
    <row r="549" spans="1:6" ht="12.75" hidden="1">
      <c r="A549" s="45">
        <f t="shared" si="11"/>
        <v>34534</v>
      </c>
      <c r="B549" s="46">
        <v>34534</v>
      </c>
      <c r="C549" s="47">
        <v>0.0725</v>
      </c>
      <c r="E549" s="2" t="str">
        <f t="shared" si="10"/>
        <v>3Q1994</v>
      </c>
      <c r="F549" s="55">
        <v>0.065</v>
      </c>
    </row>
    <row r="550" spans="1:6" ht="12.75" hidden="1">
      <c r="A550" s="45">
        <f t="shared" si="11"/>
        <v>34565</v>
      </c>
      <c r="B550" s="46">
        <v>34565</v>
      </c>
      <c r="C550" s="47">
        <v>0.0751</v>
      </c>
      <c r="E550" s="2" t="str">
        <f t="shared" si="10"/>
        <v>3Q1994</v>
      </c>
      <c r="F550" s="55">
        <v>0.065</v>
      </c>
    </row>
    <row r="551" spans="1:6" ht="12.75" hidden="1">
      <c r="A551" s="45">
        <f t="shared" si="11"/>
        <v>34596</v>
      </c>
      <c r="B551" s="46">
        <v>34596</v>
      </c>
      <c r="C551" s="47">
        <v>0.0775</v>
      </c>
      <c r="E551" s="2" t="str">
        <f t="shared" si="10"/>
        <v>3Q1994</v>
      </c>
      <c r="F551" s="55">
        <v>0.065</v>
      </c>
    </row>
    <row r="552" spans="1:6" ht="12.75" hidden="1">
      <c r="A552" s="45">
        <f t="shared" si="11"/>
        <v>34626</v>
      </c>
      <c r="B552" s="46">
        <v>34626</v>
      </c>
      <c r="C552" s="47">
        <v>0.0775</v>
      </c>
      <c r="E552" s="2" t="str">
        <f t="shared" si="10"/>
        <v>4Q1994</v>
      </c>
      <c r="F552" s="55">
        <v>0.07336666666666666</v>
      </c>
    </row>
    <row r="553" spans="1:6" ht="12.75" hidden="1">
      <c r="A553" s="45">
        <f t="shared" si="11"/>
        <v>34657</v>
      </c>
      <c r="B553" s="46">
        <v>34657</v>
      </c>
      <c r="C553" s="47">
        <v>0.0815</v>
      </c>
      <c r="E553" s="2" t="str">
        <f t="shared" si="10"/>
        <v>4Q1994</v>
      </c>
      <c r="F553" s="55">
        <v>0.07336666666666666</v>
      </c>
    </row>
    <row r="554" spans="1:6" ht="12.75" hidden="1">
      <c r="A554" s="45">
        <f t="shared" si="11"/>
        <v>34687</v>
      </c>
      <c r="B554" s="46">
        <v>34687</v>
      </c>
      <c r="C554" s="47">
        <v>0.085</v>
      </c>
      <c r="E554" s="2" t="str">
        <f t="shared" si="10"/>
        <v>4Q1994</v>
      </c>
      <c r="F554" s="55">
        <v>0.07336666666666666</v>
      </c>
    </row>
    <row r="555" spans="1:6" ht="12.75" hidden="1">
      <c r="A555" s="45">
        <f t="shared" si="11"/>
        <v>34718</v>
      </c>
      <c r="B555" s="46">
        <v>34718</v>
      </c>
      <c r="C555" s="47">
        <v>0.085</v>
      </c>
      <c r="E555" s="2" t="str">
        <f t="shared" si="10"/>
        <v>1Q1995</v>
      </c>
      <c r="F555" s="55">
        <v>0.07883333333333332</v>
      </c>
    </row>
    <row r="556" spans="1:6" ht="12.75" hidden="1">
      <c r="A556" s="45">
        <f t="shared" si="11"/>
        <v>34749</v>
      </c>
      <c r="B556" s="46">
        <v>34749</v>
      </c>
      <c r="C556" s="47">
        <v>0.09</v>
      </c>
      <c r="E556" s="2" t="str">
        <f t="shared" si="10"/>
        <v>1Q1995</v>
      </c>
      <c r="F556" s="55">
        <v>0.07883333333333332</v>
      </c>
    </row>
    <row r="557" spans="1:6" ht="12.75" hidden="1">
      <c r="A557" s="45">
        <f t="shared" si="11"/>
        <v>34777</v>
      </c>
      <c r="B557" s="46">
        <v>34777</v>
      </c>
      <c r="C557" s="47">
        <v>0.09</v>
      </c>
      <c r="E557" s="2" t="str">
        <f t="shared" si="10"/>
        <v>1Q1995</v>
      </c>
      <c r="F557" s="55">
        <v>0.07883333333333332</v>
      </c>
    </row>
    <row r="558" spans="1:6" ht="12.75" hidden="1">
      <c r="A558" s="45">
        <f t="shared" si="11"/>
        <v>34808</v>
      </c>
      <c r="B558" s="46">
        <v>34808</v>
      </c>
      <c r="C558" s="47">
        <v>0.09</v>
      </c>
      <c r="E558" s="2" t="str">
        <f t="shared" si="10"/>
        <v>2Q1995</v>
      </c>
      <c r="F558" s="55">
        <v>0.08666666666666667</v>
      </c>
    </row>
    <row r="559" spans="1:6" ht="12.75" hidden="1">
      <c r="A559" s="45">
        <f t="shared" si="11"/>
        <v>34838</v>
      </c>
      <c r="B559" s="46">
        <v>34838</v>
      </c>
      <c r="C559" s="47">
        <v>0.09</v>
      </c>
      <c r="E559" s="2" t="str">
        <f t="shared" si="10"/>
        <v>2Q1995</v>
      </c>
      <c r="F559" s="55">
        <v>0.08666666666666667</v>
      </c>
    </row>
    <row r="560" spans="1:6" ht="12.75" hidden="1">
      <c r="A560" s="45">
        <f t="shared" si="11"/>
        <v>34869</v>
      </c>
      <c r="B560" s="46">
        <v>34869</v>
      </c>
      <c r="C560" s="47">
        <v>0.09</v>
      </c>
      <c r="E560" s="2" t="str">
        <f t="shared" si="10"/>
        <v>2Q1995</v>
      </c>
      <c r="F560" s="55">
        <v>0.08666666666666667</v>
      </c>
    </row>
    <row r="561" spans="1:6" ht="12.75" hidden="1">
      <c r="A561" s="45">
        <f t="shared" si="11"/>
        <v>34899</v>
      </c>
      <c r="B561" s="46">
        <v>34899</v>
      </c>
      <c r="C561" s="47">
        <v>0.08800000000000001</v>
      </c>
      <c r="E561" s="2" t="str">
        <f t="shared" si="10"/>
        <v>3Q1995</v>
      </c>
      <c r="F561" s="55">
        <v>0.09</v>
      </c>
    </row>
    <row r="562" spans="1:6" ht="12.75" hidden="1">
      <c r="A562" s="45">
        <f t="shared" si="11"/>
        <v>34930</v>
      </c>
      <c r="B562" s="46">
        <v>34930</v>
      </c>
      <c r="C562" s="47">
        <v>0.0875</v>
      </c>
      <c r="E562" s="2" t="str">
        <f t="shared" si="10"/>
        <v>3Q1995</v>
      </c>
      <c r="F562" s="55">
        <v>0.09</v>
      </c>
    </row>
    <row r="563" spans="1:6" ht="12.75" hidden="1">
      <c r="A563" s="45">
        <f t="shared" si="11"/>
        <v>34961</v>
      </c>
      <c r="B563" s="46">
        <v>34961</v>
      </c>
      <c r="C563" s="47">
        <v>0.0875</v>
      </c>
      <c r="E563" s="2" t="str">
        <f t="shared" si="10"/>
        <v>3Q1995</v>
      </c>
      <c r="F563" s="55">
        <v>0.09</v>
      </c>
    </row>
    <row r="564" spans="1:6" ht="12.75" hidden="1">
      <c r="A564" s="45">
        <f t="shared" si="11"/>
        <v>34991</v>
      </c>
      <c r="B564" s="46">
        <v>34991</v>
      </c>
      <c r="C564" s="47">
        <v>0.0875</v>
      </c>
      <c r="E564" s="2" t="str">
        <f aca="true" t="shared" si="12" ref="E564:E627">IF(MONTH(B564)&lt;4,"1",IF(MONTH(B564)&lt;7,"2",IF(MONTH(B564)&lt;10,"3","4")))&amp;"Q"&amp;YEAR(B564)</f>
        <v>4Q1995</v>
      </c>
      <c r="F564" s="55">
        <v>0.08849999999999998</v>
      </c>
    </row>
    <row r="565" spans="1:6" ht="12.75" hidden="1">
      <c r="A565" s="45">
        <f t="shared" si="11"/>
        <v>35022</v>
      </c>
      <c r="B565" s="46">
        <v>35022</v>
      </c>
      <c r="C565" s="47">
        <v>0.0875</v>
      </c>
      <c r="E565" s="2" t="str">
        <f t="shared" si="12"/>
        <v>4Q1995</v>
      </c>
      <c r="F565" s="55">
        <v>0.08849999999999998</v>
      </c>
    </row>
    <row r="566" spans="1:6" ht="12.75" hidden="1">
      <c r="A566" s="45">
        <f t="shared" si="11"/>
        <v>35052</v>
      </c>
      <c r="B566" s="46">
        <v>35052</v>
      </c>
      <c r="C566" s="47">
        <v>0.08650000000000001</v>
      </c>
      <c r="E566" s="2" t="str">
        <f t="shared" si="12"/>
        <v>4Q1995</v>
      </c>
      <c r="F566" s="55">
        <v>0.08849999999999998</v>
      </c>
    </row>
    <row r="567" spans="1:6" ht="12.75" hidden="1">
      <c r="A567" s="45">
        <f t="shared" si="11"/>
        <v>35083</v>
      </c>
      <c r="B567" s="46">
        <v>35083</v>
      </c>
      <c r="C567" s="47">
        <v>0.085</v>
      </c>
      <c r="E567" s="2" t="str">
        <f t="shared" si="12"/>
        <v>1Q1996</v>
      </c>
      <c r="F567" s="55">
        <v>0.0875</v>
      </c>
    </row>
    <row r="568" spans="1:6" ht="12.75" hidden="1">
      <c r="A568" s="45">
        <f t="shared" si="11"/>
        <v>35114</v>
      </c>
      <c r="B568" s="46">
        <v>35114</v>
      </c>
      <c r="C568" s="47">
        <v>0.0825</v>
      </c>
      <c r="E568" s="2" t="str">
        <f t="shared" si="12"/>
        <v>1Q1996</v>
      </c>
      <c r="F568" s="55">
        <v>0.0875</v>
      </c>
    </row>
    <row r="569" spans="1:6" ht="12.75" hidden="1">
      <c r="A569" s="45">
        <f t="shared" si="11"/>
        <v>35143</v>
      </c>
      <c r="B569" s="46">
        <v>35143</v>
      </c>
      <c r="C569" s="47">
        <v>0.0825</v>
      </c>
      <c r="E569" s="2" t="str">
        <f t="shared" si="12"/>
        <v>1Q1996</v>
      </c>
      <c r="F569" s="55">
        <v>0.0875</v>
      </c>
    </row>
    <row r="570" spans="1:6" ht="12.75" hidden="1">
      <c r="A570" s="45">
        <f t="shared" si="11"/>
        <v>35174</v>
      </c>
      <c r="B570" s="46">
        <v>35174</v>
      </c>
      <c r="C570" s="47">
        <v>0.0825</v>
      </c>
      <c r="E570" s="2" t="str">
        <f t="shared" si="12"/>
        <v>2Q1996</v>
      </c>
      <c r="F570" s="55">
        <v>0.08466666666666667</v>
      </c>
    </row>
    <row r="571" spans="1:6" ht="12.75" hidden="1">
      <c r="A571" s="45">
        <f t="shared" si="11"/>
        <v>35204</v>
      </c>
      <c r="B571" s="46">
        <v>35204</v>
      </c>
      <c r="C571" s="47">
        <v>0.0825</v>
      </c>
      <c r="E571" s="2" t="str">
        <f t="shared" si="12"/>
        <v>2Q1996</v>
      </c>
      <c r="F571" s="55">
        <v>0.08466666666666667</v>
      </c>
    </row>
    <row r="572" spans="1:6" ht="12.75" hidden="1">
      <c r="A572" s="45">
        <f t="shared" si="11"/>
        <v>35235</v>
      </c>
      <c r="B572" s="46">
        <v>35235</v>
      </c>
      <c r="C572" s="47">
        <v>0.0825</v>
      </c>
      <c r="E572" s="2" t="str">
        <f t="shared" si="12"/>
        <v>2Q1996</v>
      </c>
      <c r="F572" s="55">
        <v>0.08466666666666667</v>
      </c>
    </row>
    <row r="573" spans="1:6" ht="12.75" hidden="1">
      <c r="A573" s="45">
        <f t="shared" si="11"/>
        <v>35265</v>
      </c>
      <c r="B573" s="46">
        <v>35265</v>
      </c>
      <c r="C573" s="47">
        <v>0.0825</v>
      </c>
      <c r="E573" s="2" t="str">
        <f t="shared" si="12"/>
        <v>3Q1996</v>
      </c>
      <c r="F573" s="55">
        <v>0.0825</v>
      </c>
    </row>
    <row r="574" spans="1:6" ht="12.75" hidden="1">
      <c r="A574" s="45">
        <f t="shared" si="11"/>
        <v>35296</v>
      </c>
      <c r="B574" s="46">
        <v>35296</v>
      </c>
      <c r="C574" s="47">
        <v>0.0825</v>
      </c>
      <c r="E574" s="2" t="str">
        <f t="shared" si="12"/>
        <v>3Q1996</v>
      </c>
      <c r="F574" s="55">
        <v>0.0825</v>
      </c>
    </row>
    <row r="575" spans="1:6" ht="12.75" hidden="1">
      <c r="A575" s="45">
        <f t="shared" si="11"/>
        <v>35327</v>
      </c>
      <c r="B575" s="46">
        <v>35327</v>
      </c>
      <c r="C575" s="47">
        <v>0.0825</v>
      </c>
      <c r="E575" s="2" t="str">
        <f t="shared" si="12"/>
        <v>3Q1996</v>
      </c>
      <c r="F575" s="55">
        <v>0.0825</v>
      </c>
    </row>
    <row r="576" spans="1:6" ht="12.75" hidden="1">
      <c r="A576" s="45">
        <f t="shared" si="11"/>
        <v>35357</v>
      </c>
      <c r="B576" s="46">
        <v>35357</v>
      </c>
      <c r="C576" s="47">
        <v>0.0825</v>
      </c>
      <c r="E576" s="2" t="str">
        <f t="shared" si="12"/>
        <v>4Q1996</v>
      </c>
      <c r="F576" s="55">
        <v>0.0825</v>
      </c>
    </row>
    <row r="577" spans="1:6" ht="12.75" hidden="1">
      <c r="A577" s="45">
        <f t="shared" si="11"/>
        <v>35388</v>
      </c>
      <c r="B577" s="46">
        <v>35388</v>
      </c>
      <c r="C577" s="47">
        <v>0.0825</v>
      </c>
      <c r="E577" s="2" t="str">
        <f t="shared" si="12"/>
        <v>4Q1996</v>
      </c>
      <c r="F577" s="55">
        <v>0.0825</v>
      </c>
    </row>
    <row r="578" spans="1:6" ht="12.75" hidden="1">
      <c r="A578" s="45">
        <f t="shared" si="11"/>
        <v>35418</v>
      </c>
      <c r="B578" s="46">
        <v>35418</v>
      </c>
      <c r="C578" s="47">
        <v>0.0825</v>
      </c>
      <c r="E578" s="2" t="str">
        <f t="shared" si="12"/>
        <v>4Q1996</v>
      </c>
      <c r="F578" s="55">
        <v>0.0825</v>
      </c>
    </row>
    <row r="579" spans="1:6" ht="12.75" hidden="1">
      <c r="A579" s="45">
        <f t="shared" si="11"/>
        <v>35449</v>
      </c>
      <c r="B579" s="46">
        <v>35449</v>
      </c>
      <c r="C579" s="47">
        <v>0.0825</v>
      </c>
      <c r="E579" s="2" t="str">
        <f t="shared" si="12"/>
        <v>1Q1997</v>
      </c>
      <c r="F579" s="55">
        <v>0.0825</v>
      </c>
    </row>
    <row r="580" spans="1:6" ht="12.75" hidden="1">
      <c r="A580" s="45">
        <f aca="true" t="shared" si="13" ref="A580:A645">+B580</f>
        <v>35480</v>
      </c>
      <c r="B580" s="46">
        <v>35480</v>
      </c>
      <c r="C580" s="47">
        <v>0.0825</v>
      </c>
      <c r="E580" s="2" t="str">
        <f t="shared" si="12"/>
        <v>1Q1997</v>
      </c>
      <c r="F580" s="55">
        <v>0.0825</v>
      </c>
    </row>
    <row r="581" spans="1:6" ht="12.75" hidden="1">
      <c r="A581" s="45">
        <f t="shared" si="13"/>
        <v>35508</v>
      </c>
      <c r="B581" s="46">
        <v>35508</v>
      </c>
      <c r="C581" s="47">
        <v>0.083</v>
      </c>
      <c r="E581" s="2" t="str">
        <f t="shared" si="12"/>
        <v>1Q1997</v>
      </c>
      <c r="F581" s="55">
        <v>0.0825</v>
      </c>
    </row>
    <row r="582" spans="1:6" ht="12.75" hidden="1">
      <c r="A582" s="45">
        <f t="shared" si="13"/>
        <v>35539</v>
      </c>
      <c r="B582" s="46">
        <v>35539</v>
      </c>
      <c r="C582" s="47">
        <v>0.085</v>
      </c>
      <c r="E582" s="2" t="str">
        <f t="shared" si="12"/>
        <v>2Q1997</v>
      </c>
      <c r="F582" s="55">
        <v>0.0825</v>
      </c>
    </row>
    <row r="583" spans="1:6" ht="12.75" hidden="1">
      <c r="A583" s="45">
        <f t="shared" si="13"/>
        <v>35569</v>
      </c>
      <c r="B583" s="46">
        <v>35569</v>
      </c>
      <c r="C583" s="47">
        <v>0.085</v>
      </c>
      <c r="E583" s="2" t="str">
        <f t="shared" si="12"/>
        <v>2Q1997</v>
      </c>
      <c r="F583" s="55">
        <v>0.0825</v>
      </c>
    </row>
    <row r="584" spans="1:6" ht="12.75" hidden="1">
      <c r="A584" s="45">
        <f t="shared" si="13"/>
        <v>35600</v>
      </c>
      <c r="B584" s="46">
        <v>35600</v>
      </c>
      <c r="C584" s="47">
        <v>0.085</v>
      </c>
      <c r="E584" s="2" t="str">
        <f t="shared" si="12"/>
        <v>2Q1997</v>
      </c>
      <c r="F584" s="55">
        <v>0.0825</v>
      </c>
    </row>
    <row r="585" spans="1:6" ht="12.75" hidden="1">
      <c r="A585" s="45">
        <f t="shared" si="13"/>
        <v>35630</v>
      </c>
      <c r="B585" s="46">
        <v>35630</v>
      </c>
      <c r="C585" s="47">
        <v>0.085</v>
      </c>
      <c r="E585" s="2" t="str">
        <f t="shared" si="12"/>
        <v>3Q1997</v>
      </c>
      <c r="F585" s="55">
        <v>0.08433333333333333</v>
      </c>
    </row>
    <row r="586" spans="1:6" ht="12.75" hidden="1">
      <c r="A586" s="45">
        <f t="shared" si="13"/>
        <v>35661</v>
      </c>
      <c r="B586" s="46">
        <v>35661</v>
      </c>
      <c r="C586" s="47">
        <v>0.085</v>
      </c>
      <c r="E586" s="2" t="str">
        <f t="shared" si="12"/>
        <v>3Q1997</v>
      </c>
      <c r="F586" s="55">
        <v>0.08433333333333333</v>
      </c>
    </row>
    <row r="587" spans="1:6" ht="12.75" hidden="1">
      <c r="A587" s="45">
        <f t="shared" si="13"/>
        <v>35692</v>
      </c>
      <c r="B587" s="46">
        <v>35692</v>
      </c>
      <c r="C587" s="47">
        <v>0.085</v>
      </c>
      <c r="E587" s="2" t="str">
        <f t="shared" si="12"/>
        <v>3Q1997</v>
      </c>
      <c r="F587" s="55">
        <v>0.08433333333333333</v>
      </c>
    </row>
    <row r="588" spans="1:6" ht="12.75" hidden="1">
      <c r="A588" s="45">
        <f t="shared" si="13"/>
        <v>35722</v>
      </c>
      <c r="B588" s="46">
        <v>35722</v>
      </c>
      <c r="C588" s="47">
        <v>0.085</v>
      </c>
      <c r="E588" s="2" t="str">
        <f t="shared" si="12"/>
        <v>4Q1997</v>
      </c>
      <c r="F588" s="55">
        <v>0.085</v>
      </c>
    </row>
    <row r="589" spans="1:6" ht="12.75" hidden="1">
      <c r="A589" s="45">
        <f t="shared" si="13"/>
        <v>35753</v>
      </c>
      <c r="B589" s="46">
        <v>35753</v>
      </c>
      <c r="C589" s="47">
        <v>0.085</v>
      </c>
      <c r="E589" s="2" t="str">
        <f t="shared" si="12"/>
        <v>4Q1997</v>
      </c>
      <c r="F589" s="55">
        <v>0.085</v>
      </c>
    </row>
    <row r="590" spans="1:6" ht="12.75" hidden="1">
      <c r="A590" s="45">
        <f t="shared" si="13"/>
        <v>35783</v>
      </c>
      <c r="B590" s="46">
        <v>35783</v>
      </c>
      <c r="C590" s="47">
        <v>0.085</v>
      </c>
      <c r="E590" s="2" t="str">
        <f t="shared" si="12"/>
        <v>4Q1997</v>
      </c>
      <c r="F590" s="55">
        <v>0.085</v>
      </c>
    </row>
    <row r="591" spans="1:6" ht="12.75" hidden="1">
      <c r="A591" s="45">
        <f t="shared" si="13"/>
        <v>35814</v>
      </c>
      <c r="B591" s="46">
        <v>35814</v>
      </c>
      <c r="C591" s="47">
        <v>0.085</v>
      </c>
      <c r="E591" s="2" t="str">
        <f t="shared" si="12"/>
        <v>1Q1998</v>
      </c>
      <c r="F591" s="55">
        <v>0.085</v>
      </c>
    </row>
    <row r="592" spans="1:6" ht="12.75" hidden="1">
      <c r="A592" s="45">
        <f t="shared" si="13"/>
        <v>35845</v>
      </c>
      <c r="B592" s="46">
        <v>35845</v>
      </c>
      <c r="C592" s="47">
        <v>0.085</v>
      </c>
      <c r="E592" s="2" t="str">
        <f t="shared" si="12"/>
        <v>1Q1998</v>
      </c>
      <c r="F592" s="55">
        <v>0.085</v>
      </c>
    </row>
    <row r="593" spans="1:6" ht="12.75" hidden="1">
      <c r="A593" s="45">
        <f t="shared" si="13"/>
        <v>35873</v>
      </c>
      <c r="B593" s="46">
        <v>35873</v>
      </c>
      <c r="C593" s="47">
        <v>0.085</v>
      </c>
      <c r="E593" s="2" t="str">
        <f t="shared" si="12"/>
        <v>1Q1998</v>
      </c>
      <c r="F593" s="55">
        <v>0.085</v>
      </c>
    </row>
    <row r="594" spans="1:6" ht="12.75" hidden="1">
      <c r="A594" s="45">
        <f t="shared" si="13"/>
        <v>35904</v>
      </c>
      <c r="B594" s="46">
        <v>35904</v>
      </c>
      <c r="C594" s="47">
        <v>0.085</v>
      </c>
      <c r="E594" s="2" t="str">
        <f t="shared" si="12"/>
        <v>2Q1998</v>
      </c>
      <c r="F594" s="55">
        <v>0.085</v>
      </c>
    </row>
    <row r="595" spans="1:6" ht="12.75" hidden="1">
      <c r="A595" s="45">
        <f t="shared" si="13"/>
        <v>35934</v>
      </c>
      <c r="B595" s="46">
        <v>35934</v>
      </c>
      <c r="C595" s="47">
        <v>0.085</v>
      </c>
      <c r="E595" s="2" t="str">
        <f t="shared" si="12"/>
        <v>2Q1998</v>
      </c>
      <c r="F595" s="55">
        <v>0.085</v>
      </c>
    </row>
    <row r="596" spans="1:6" ht="12.75" hidden="1">
      <c r="A596" s="45">
        <f t="shared" si="13"/>
        <v>35965</v>
      </c>
      <c r="B596" s="46">
        <v>35965</v>
      </c>
      <c r="C596" s="47">
        <v>0.085</v>
      </c>
      <c r="E596" s="2" t="str">
        <f t="shared" si="12"/>
        <v>2Q1998</v>
      </c>
      <c r="F596" s="55">
        <v>0.085</v>
      </c>
    </row>
    <row r="597" spans="1:6" ht="12.75" hidden="1">
      <c r="A597" s="45">
        <f t="shared" si="13"/>
        <v>35995</v>
      </c>
      <c r="B597" s="46">
        <v>35995</v>
      </c>
      <c r="C597" s="47">
        <v>0.085</v>
      </c>
      <c r="E597" s="2" t="str">
        <f t="shared" si="12"/>
        <v>3Q1998</v>
      </c>
      <c r="F597" s="55">
        <v>0.085</v>
      </c>
    </row>
    <row r="598" spans="1:6" ht="12.75" hidden="1">
      <c r="A598" s="45">
        <f t="shared" si="13"/>
        <v>36026</v>
      </c>
      <c r="B598" s="46">
        <v>36026</v>
      </c>
      <c r="C598" s="47">
        <v>0.085</v>
      </c>
      <c r="E598" s="2" t="str">
        <f t="shared" si="12"/>
        <v>3Q1998</v>
      </c>
      <c r="F598" s="55">
        <v>0.085</v>
      </c>
    </row>
    <row r="599" spans="1:6" ht="12.75" hidden="1">
      <c r="A599" s="45">
        <f t="shared" si="13"/>
        <v>36057</v>
      </c>
      <c r="B599" s="46">
        <v>36057</v>
      </c>
      <c r="C599" s="47">
        <v>0.0849</v>
      </c>
      <c r="E599" s="2" t="str">
        <f t="shared" si="12"/>
        <v>3Q1998</v>
      </c>
      <c r="F599" s="55">
        <v>0.085</v>
      </c>
    </row>
    <row r="600" spans="1:6" ht="12.75" hidden="1">
      <c r="A600" s="45">
        <f t="shared" si="13"/>
        <v>36087</v>
      </c>
      <c r="B600" s="46">
        <v>36087</v>
      </c>
      <c r="C600" s="47">
        <v>0.0812</v>
      </c>
      <c r="E600" s="2" t="str">
        <f t="shared" si="12"/>
        <v>4Q1998</v>
      </c>
      <c r="F600" s="55">
        <v>0.085</v>
      </c>
    </row>
    <row r="601" spans="1:6" ht="12.75" hidden="1">
      <c r="A601" s="45">
        <f t="shared" si="13"/>
        <v>36118</v>
      </c>
      <c r="B601" s="46">
        <v>36118</v>
      </c>
      <c r="C601" s="47">
        <v>0.0789</v>
      </c>
      <c r="E601" s="2" t="str">
        <f t="shared" si="12"/>
        <v>4Q1998</v>
      </c>
      <c r="F601" s="55">
        <v>0.085</v>
      </c>
    </row>
    <row r="602" spans="1:6" ht="12.75" hidden="1">
      <c r="A602" s="45">
        <f t="shared" si="13"/>
        <v>36148</v>
      </c>
      <c r="B602" s="46">
        <v>36148</v>
      </c>
      <c r="C602" s="47">
        <v>0.0775</v>
      </c>
      <c r="E602" s="2" t="str">
        <f t="shared" si="12"/>
        <v>4Q1998</v>
      </c>
      <c r="F602" s="55">
        <v>0.085</v>
      </c>
    </row>
    <row r="603" spans="1:6" ht="12.75" hidden="1">
      <c r="A603" s="45">
        <f t="shared" si="13"/>
        <v>36179</v>
      </c>
      <c r="B603" s="46">
        <v>36179</v>
      </c>
      <c r="C603" s="47">
        <v>0.0775</v>
      </c>
      <c r="E603" s="2" t="str">
        <f t="shared" si="12"/>
        <v>1Q1999</v>
      </c>
      <c r="F603" s="55">
        <v>0.08166666666666667</v>
      </c>
    </row>
    <row r="604" spans="1:6" ht="12.75" hidden="1">
      <c r="A604" s="45">
        <f t="shared" si="13"/>
        <v>36210</v>
      </c>
      <c r="B604" s="46">
        <v>36210</v>
      </c>
      <c r="C604" s="47">
        <v>0.0775</v>
      </c>
      <c r="E604" s="2" t="str">
        <f t="shared" si="12"/>
        <v>1Q1999</v>
      </c>
      <c r="F604" s="55">
        <v>0.08166666666666667</v>
      </c>
    </row>
    <row r="605" spans="1:6" ht="12.75" hidden="1">
      <c r="A605" s="45">
        <f t="shared" si="13"/>
        <v>36238</v>
      </c>
      <c r="B605" s="46">
        <v>36238</v>
      </c>
      <c r="C605" s="47">
        <v>0.0775</v>
      </c>
      <c r="E605" s="2" t="str">
        <f t="shared" si="12"/>
        <v>1Q1999</v>
      </c>
      <c r="F605" s="55">
        <v>0.08166666666666667</v>
      </c>
    </row>
    <row r="606" spans="1:6" ht="12.75" hidden="1">
      <c r="A606" s="45">
        <f t="shared" si="13"/>
        <v>36269</v>
      </c>
      <c r="B606" s="46">
        <v>36269</v>
      </c>
      <c r="C606" s="47">
        <v>0.0775</v>
      </c>
      <c r="E606" s="2" t="str">
        <f t="shared" si="12"/>
        <v>2Q1999</v>
      </c>
      <c r="F606" s="55">
        <v>0.0775</v>
      </c>
    </row>
    <row r="607" spans="1:6" ht="12.75" hidden="1">
      <c r="A607" s="45">
        <f t="shared" si="13"/>
        <v>36299</v>
      </c>
      <c r="B607" s="46">
        <v>36299</v>
      </c>
      <c r="C607" s="47">
        <v>0.0775</v>
      </c>
      <c r="E607" s="2" t="str">
        <f t="shared" si="12"/>
        <v>2Q1999</v>
      </c>
      <c r="F607" s="55">
        <v>0.0775</v>
      </c>
    </row>
    <row r="608" spans="1:6" ht="12.75" hidden="1">
      <c r="A608" s="45">
        <f t="shared" si="13"/>
        <v>36330</v>
      </c>
      <c r="B608" s="46">
        <v>36330</v>
      </c>
      <c r="C608" s="47">
        <v>0.0775</v>
      </c>
      <c r="E608" s="2" t="str">
        <f t="shared" si="12"/>
        <v>2Q1999</v>
      </c>
      <c r="F608" s="55">
        <v>0.0775</v>
      </c>
    </row>
    <row r="609" spans="1:6" ht="12.75" hidden="1">
      <c r="A609" s="45">
        <f t="shared" si="13"/>
        <v>36360</v>
      </c>
      <c r="B609" s="46">
        <v>36360</v>
      </c>
      <c r="C609" s="47">
        <v>0.08</v>
      </c>
      <c r="E609" s="2" t="str">
        <f t="shared" si="12"/>
        <v>3Q1999</v>
      </c>
      <c r="F609" s="55">
        <v>0.0775</v>
      </c>
    </row>
    <row r="610" spans="1:6" ht="12.75" hidden="1">
      <c r="A610" s="45">
        <f t="shared" si="13"/>
        <v>36391</v>
      </c>
      <c r="B610" s="46">
        <v>36391</v>
      </c>
      <c r="C610" s="47">
        <v>0.0806</v>
      </c>
      <c r="E610" s="2" t="str">
        <f t="shared" si="12"/>
        <v>3Q1999</v>
      </c>
      <c r="F610" s="55">
        <v>0.0775</v>
      </c>
    </row>
    <row r="611" spans="1:6" ht="12.75" hidden="1">
      <c r="A611" s="45">
        <f t="shared" si="13"/>
        <v>36422</v>
      </c>
      <c r="B611" s="46">
        <v>36422</v>
      </c>
      <c r="C611" s="47">
        <v>0.0825</v>
      </c>
      <c r="E611" s="2" t="str">
        <f t="shared" si="12"/>
        <v>3Q1999</v>
      </c>
      <c r="F611" s="55">
        <v>0.0775</v>
      </c>
    </row>
    <row r="612" spans="1:6" ht="12.75" hidden="1">
      <c r="A612" s="45">
        <f t="shared" si="13"/>
        <v>36452</v>
      </c>
      <c r="B612" s="46">
        <v>36452</v>
      </c>
      <c r="C612" s="47">
        <v>0.0825</v>
      </c>
      <c r="E612" s="2" t="str">
        <f t="shared" si="12"/>
        <v>4Q1999</v>
      </c>
      <c r="F612" s="55">
        <v>0.07936666666666667</v>
      </c>
    </row>
    <row r="613" spans="1:6" ht="12.75" hidden="1">
      <c r="A613" s="45">
        <f t="shared" si="13"/>
        <v>36483</v>
      </c>
      <c r="B613" s="46">
        <v>36483</v>
      </c>
      <c r="C613" s="47">
        <v>0.0837</v>
      </c>
      <c r="E613" s="2" t="str">
        <f t="shared" si="12"/>
        <v>4Q1999</v>
      </c>
      <c r="F613" s="55">
        <v>0.07936666666666667</v>
      </c>
    </row>
    <row r="614" spans="1:6" ht="12.75" hidden="1">
      <c r="A614" s="45">
        <f t="shared" si="13"/>
        <v>36513</v>
      </c>
      <c r="B614" s="46">
        <v>36513</v>
      </c>
      <c r="C614" s="47">
        <v>0.085</v>
      </c>
      <c r="E614" s="2" t="str">
        <f t="shared" si="12"/>
        <v>4Q1999</v>
      </c>
      <c r="F614" s="55">
        <v>0.07936666666666667</v>
      </c>
    </row>
    <row r="615" spans="1:6" ht="12.75" hidden="1">
      <c r="A615" s="45">
        <f t="shared" si="13"/>
        <v>36545</v>
      </c>
      <c r="B615" s="46">
        <v>36545</v>
      </c>
      <c r="C615" s="47">
        <v>0.085</v>
      </c>
      <c r="E615" s="2" t="str">
        <f t="shared" si="12"/>
        <v>1Q2000</v>
      </c>
      <c r="F615" s="55">
        <v>0.0829</v>
      </c>
    </row>
    <row r="616" spans="1:6" ht="12.75" hidden="1">
      <c r="A616" s="45">
        <f t="shared" si="13"/>
        <v>36576</v>
      </c>
      <c r="B616" s="46">
        <v>36576</v>
      </c>
      <c r="C616" s="47">
        <v>0.0873</v>
      </c>
      <c r="E616" s="2" t="str">
        <f t="shared" si="12"/>
        <v>1Q2000</v>
      </c>
      <c r="F616" s="55">
        <v>0.0829</v>
      </c>
    </row>
    <row r="617" spans="1:6" ht="12.75" hidden="1">
      <c r="A617" s="45">
        <f t="shared" si="13"/>
        <v>36605</v>
      </c>
      <c r="B617" s="46">
        <v>36605</v>
      </c>
      <c r="C617" s="47">
        <v>0.0883</v>
      </c>
      <c r="E617" s="2" t="str">
        <f t="shared" si="12"/>
        <v>1Q2000</v>
      </c>
      <c r="F617" s="55">
        <v>0.0829</v>
      </c>
    </row>
    <row r="618" spans="1:6" ht="12.75" hidden="1">
      <c r="A618" s="45">
        <f t="shared" si="13"/>
        <v>36636</v>
      </c>
      <c r="B618" s="46">
        <v>36636</v>
      </c>
      <c r="C618" s="47">
        <v>0.09</v>
      </c>
      <c r="E618" s="2" t="str">
        <f t="shared" si="12"/>
        <v>2Q2000</v>
      </c>
      <c r="F618" s="55">
        <v>0.08576666666666667</v>
      </c>
    </row>
    <row r="619" spans="1:6" ht="12.75" hidden="1">
      <c r="A619" s="45">
        <f t="shared" si="13"/>
        <v>36666</v>
      </c>
      <c r="B619" s="46">
        <v>36666</v>
      </c>
      <c r="C619" s="47">
        <v>0.0924</v>
      </c>
      <c r="E619" s="2" t="str">
        <f t="shared" si="12"/>
        <v>2Q2000</v>
      </c>
      <c r="F619" s="55">
        <v>0.08576666666666667</v>
      </c>
    </row>
    <row r="620" spans="1:6" ht="12.75" hidden="1">
      <c r="A620" s="45">
        <f t="shared" si="13"/>
        <v>36697</v>
      </c>
      <c r="B620" s="46">
        <v>36697</v>
      </c>
      <c r="C620" s="47">
        <v>0.095</v>
      </c>
      <c r="E620" s="2" t="str">
        <f t="shared" si="12"/>
        <v>2Q2000</v>
      </c>
      <c r="F620" s="55">
        <v>0.08576666666666667</v>
      </c>
    </row>
    <row r="621" spans="1:6" ht="12.75" hidden="1">
      <c r="A621" s="45">
        <f t="shared" si="13"/>
        <v>36727</v>
      </c>
      <c r="B621" s="46">
        <v>36727</v>
      </c>
      <c r="C621" s="47">
        <v>0.095</v>
      </c>
      <c r="E621" s="2" t="str">
        <f t="shared" si="12"/>
        <v>3Q2000</v>
      </c>
      <c r="F621" s="55">
        <v>0.09023333333333333</v>
      </c>
    </row>
    <row r="622" spans="1:6" ht="12.75" hidden="1">
      <c r="A622" s="45">
        <f t="shared" si="13"/>
        <v>36758</v>
      </c>
      <c r="B622" s="46">
        <v>36758</v>
      </c>
      <c r="C622" s="47">
        <v>0.095</v>
      </c>
      <c r="E622" s="2" t="str">
        <f t="shared" si="12"/>
        <v>3Q2000</v>
      </c>
      <c r="F622" s="55">
        <v>0.09023333333333333</v>
      </c>
    </row>
    <row r="623" spans="1:6" ht="12.75" hidden="1">
      <c r="A623" s="45">
        <f t="shared" si="13"/>
        <v>36789</v>
      </c>
      <c r="B623" s="46">
        <v>36789</v>
      </c>
      <c r="C623" s="47">
        <v>0.095</v>
      </c>
      <c r="E623" s="2" t="str">
        <f t="shared" si="12"/>
        <v>3Q2000</v>
      </c>
      <c r="F623" s="55">
        <v>0.09023333333333333</v>
      </c>
    </row>
    <row r="624" spans="1:6" ht="12.75" hidden="1">
      <c r="A624" s="45">
        <f t="shared" si="13"/>
        <v>36819</v>
      </c>
      <c r="B624" s="46">
        <v>36819</v>
      </c>
      <c r="C624" s="47">
        <v>0.095</v>
      </c>
      <c r="E624" s="2" t="str">
        <f t="shared" si="12"/>
        <v>4Q2000</v>
      </c>
      <c r="F624" s="55">
        <v>0.095</v>
      </c>
    </row>
    <row r="625" spans="1:6" ht="12.75" hidden="1">
      <c r="A625" s="45">
        <f t="shared" si="13"/>
        <v>36850</v>
      </c>
      <c r="B625" s="46">
        <v>36850</v>
      </c>
      <c r="C625" s="47">
        <v>0.095</v>
      </c>
      <c r="E625" s="2" t="str">
        <f t="shared" si="12"/>
        <v>4Q2000</v>
      </c>
      <c r="F625" s="55">
        <v>0.095</v>
      </c>
    </row>
    <row r="626" spans="1:6" ht="12.75" hidden="1">
      <c r="A626" s="45">
        <f t="shared" si="13"/>
        <v>36880</v>
      </c>
      <c r="B626" s="46">
        <v>36880</v>
      </c>
      <c r="C626" s="47">
        <v>0.095</v>
      </c>
      <c r="E626" s="2" t="str">
        <f t="shared" si="12"/>
        <v>4Q2000</v>
      </c>
      <c r="F626" s="55">
        <v>0.095</v>
      </c>
    </row>
    <row r="627" spans="1:12" ht="12.75" hidden="1">
      <c r="A627" s="45">
        <f t="shared" si="13"/>
        <v>36911</v>
      </c>
      <c r="B627" s="46">
        <v>36911</v>
      </c>
      <c r="C627" s="47">
        <v>0.09050000000000001</v>
      </c>
      <c r="E627" s="2" t="str">
        <f t="shared" si="12"/>
        <v>1Q2001</v>
      </c>
      <c r="F627" s="55">
        <v>0.095</v>
      </c>
      <c r="J627" t="s">
        <v>16</v>
      </c>
      <c r="L627" t="str">
        <f>RIGHT(J627,4)</f>
        <v>9.05</v>
      </c>
    </row>
    <row r="628" spans="1:10" ht="12.75" hidden="1">
      <c r="A628" s="45">
        <f t="shared" si="13"/>
        <v>36942</v>
      </c>
      <c r="B628" s="46">
        <v>36942</v>
      </c>
      <c r="C628" s="47">
        <v>0.085</v>
      </c>
      <c r="E628" s="2" t="str">
        <f aca="true" t="shared" si="14" ref="E628:E650">IF(MONTH(B628)&lt;4,"1",IF(MONTH(B628)&lt;7,"2",IF(MONTH(B628)&lt;10,"3","4")))&amp;"Q"&amp;YEAR(B628)</f>
        <v>1Q2001</v>
      </c>
      <c r="F628" s="55">
        <v>0.095</v>
      </c>
      <c r="J628" t="s">
        <v>17</v>
      </c>
    </row>
    <row r="629" spans="1:10" ht="12.75" hidden="1">
      <c r="A629" s="45">
        <f t="shared" si="13"/>
        <v>36970</v>
      </c>
      <c r="B629" s="46">
        <v>36970</v>
      </c>
      <c r="C629" s="47">
        <v>0.0832</v>
      </c>
      <c r="E629" s="2" t="str">
        <f t="shared" si="14"/>
        <v>1Q2001</v>
      </c>
      <c r="F629" s="55">
        <v>0.095</v>
      </c>
      <c r="J629" t="s">
        <v>18</v>
      </c>
    </row>
    <row r="630" spans="1:10" ht="12.75" hidden="1">
      <c r="A630" s="45">
        <f t="shared" si="13"/>
        <v>37001</v>
      </c>
      <c r="B630" s="46">
        <v>37001</v>
      </c>
      <c r="C630" s="47">
        <v>0.078</v>
      </c>
      <c r="E630" s="2" t="str">
        <f t="shared" si="14"/>
        <v>2Q2001</v>
      </c>
      <c r="F630" s="55">
        <v>0.09016666666666667</v>
      </c>
      <c r="J630" t="s">
        <v>19</v>
      </c>
    </row>
    <row r="631" spans="1:10" ht="12.75" hidden="1">
      <c r="A631" s="45">
        <f t="shared" si="13"/>
        <v>37031</v>
      </c>
      <c r="B631" s="46">
        <v>37031</v>
      </c>
      <c r="C631" s="47">
        <v>0.0724</v>
      </c>
      <c r="E631" s="2" t="str">
        <f t="shared" si="14"/>
        <v>2Q2001</v>
      </c>
      <c r="F631" s="55">
        <v>0.09016666666666667</v>
      </c>
      <c r="J631" t="s">
        <v>20</v>
      </c>
    </row>
    <row r="632" spans="1:10" ht="12.75" hidden="1">
      <c r="A632" s="45">
        <f t="shared" si="13"/>
        <v>37062</v>
      </c>
      <c r="B632" s="46">
        <v>37062</v>
      </c>
      <c r="C632" s="47">
        <v>0.0698</v>
      </c>
      <c r="E632" s="2" t="str">
        <f t="shared" si="14"/>
        <v>2Q2001</v>
      </c>
      <c r="F632" s="55">
        <v>0.09016666666666667</v>
      </c>
      <c r="J632" t="s">
        <v>21</v>
      </c>
    </row>
    <row r="633" spans="1:10" ht="12.75" hidden="1">
      <c r="A633" s="45">
        <f t="shared" si="13"/>
        <v>37092</v>
      </c>
      <c r="B633" s="46">
        <v>37092</v>
      </c>
      <c r="C633" s="47">
        <v>0.0675</v>
      </c>
      <c r="E633" s="2" t="str">
        <f t="shared" si="14"/>
        <v>3Q2001</v>
      </c>
      <c r="F633" s="55">
        <v>0.07786666666666668</v>
      </c>
      <c r="J633" t="s">
        <v>22</v>
      </c>
    </row>
    <row r="634" spans="1:10" ht="12.75" hidden="1">
      <c r="A634" s="45">
        <f t="shared" si="13"/>
        <v>37123</v>
      </c>
      <c r="B634" s="46">
        <v>37123</v>
      </c>
      <c r="C634" s="47">
        <v>0.0667</v>
      </c>
      <c r="E634" s="2" t="str">
        <f t="shared" si="14"/>
        <v>3Q2001</v>
      </c>
      <c r="F634" s="55">
        <v>0.07786666666666668</v>
      </c>
      <c r="J634" t="s">
        <v>23</v>
      </c>
    </row>
    <row r="635" spans="1:10" ht="12.75" hidden="1">
      <c r="A635" s="45">
        <f t="shared" si="13"/>
        <v>37154</v>
      </c>
      <c r="B635" s="46">
        <v>37154</v>
      </c>
      <c r="C635" s="47">
        <v>0.06280000000000001</v>
      </c>
      <c r="E635" s="2" t="str">
        <f t="shared" si="14"/>
        <v>3Q2001</v>
      </c>
      <c r="F635" s="55">
        <v>0.07786666666666668</v>
      </c>
      <c r="J635" t="s">
        <v>24</v>
      </c>
    </row>
    <row r="636" spans="1:10" ht="12.75" hidden="1">
      <c r="A636" s="45">
        <f t="shared" si="13"/>
        <v>37184</v>
      </c>
      <c r="B636" s="46">
        <v>37184</v>
      </c>
      <c r="C636" s="47">
        <v>0.0553</v>
      </c>
      <c r="E636" s="2" t="str">
        <f t="shared" si="14"/>
        <v>4Q2001</v>
      </c>
      <c r="F636" s="55">
        <v>0.068</v>
      </c>
      <c r="J636" t="s">
        <v>25</v>
      </c>
    </row>
    <row r="637" spans="1:10" ht="12.75" hidden="1">
      <c r="A637" s="45">
        <f t="shared" si="13"/>
        <v>37215</v>
      </c>
      <c r="B637" s="46">
        <v>37215</v>
      </c>
      <c r="C637" s="47">
        <v>0.051</v>
      </c>
      <c r="E637" s="2" t="str">
        <f t="shared" si="14"/>
        <v>4Q2001</v>
      </c>
      <c r="F637" s="55">
        <v>0.068</v>
      </c>
      <c r="J637" t="s">
        <v>26</v>
      </c>
    </row>
    <row r="638" spans="1:10" ht="12.75" hidden="1">
      <c r="A638" s="45">
        <f t="shared" si="13"/>
        <v>37245</v>
      </c>
      <c r="B638" s="46">
        <v>37245</v>
      </c>
      <c r="C638" s="47">
        <v>0.0484</v>
      </c>
      <c r="E638" s="2" t="str">
        <f t="shared" si="14"/>
        <v>4Q2001</v>
      </c>
      <c r="F638" s="55">
        <v>0.068</v>
      </c>
      <c r="J638" t="s">
        <v>27</v>
      </c>
    </row>
    <row r="639" spans="1:12" s="54" customFormat="1" ht="12.75" hidden="1">
      <c r="A639" s="51">
        <f t="shared" si="13"/>
        <v>37276</v>
      </c>
      <c r="B639" s="52">
        <v>37276</v>
      </c>
      <c r="C639" s="53">
        <v>0.0475</v>
      </c>
      <c r="E639" s="2" t="str">
        <f t="shared" si="14"/>
        <v>1Q2002</v>
      </c>
      <c r="F639" s="55">
        <f>IF(COUNTIF(C635:C637,"&gt;0")&lt;3,"N/A",AVERAGE(C635:C637))</f>
        <v>0.05636666666666667</v>
      </c>
      <c r="G639"/>
      <c r="H639"/>
      <c r="I639"/>
      <c r="J639" t="s">
        <v>28</v>
      </c>
      <c r="K639"/>
      <c r="L639"/>
    </row>
    <row r="640" spans="1:12" s="54" customFormat="1" ht="12.75" hidden="1">
      <c r="A640" s="51">
        <f t="shared" si="13"/>
        <v>37307</v>
      </c>
      <c r="B640" s="52">
        <v>37307</v>
      </c>
      <c r="C640" s="53">
        <v>0.0475</v>
      </c>
      <c r="E640" s="2" t="str">
        <f t="shared" si="14"/>
        <v>1Q2002</v>
      </c>
      <c r="F640" s="55">
        <f aca="true" t="shared" si="15" ref="F640:F650">+F639</f>
        <v>0.05636666666666667</v>
      </c>
      <c r="G640"/>
      <c r="H640"/>
      <c r="I640"/>
      <c r="J640" t="s">
        <v>29</v>
      </c>
      <c r="K640"/>
      <c r="L640"/>
    </row>
    <row r="641" spans="1:12" s="54" customFormat="1" ht="12.75" hidden="1">
      <c r="A641" s="51">
        <f t="shared" si="13"/>
        <v>37335</v>
      </c>
      <c r="B641" s="52">
        <v>37335</v>
      </c>
      <c r="C641" s="53">
        <v>0.0475</v>
      </c>
      <c r="E641" s="2" t="str">
        <f t="shared" si="14"/>
        <v>1Q2002</v>
      </c>
      <c r="F641" s="55">
        <f t="shared" si="15"/>
        <v>0.05636666666666667</v>
      </c>
      <c r="G641"/>
      <c r="H641"/>
      <c r="I641"/>
      <c r="J641" t="s">
        <v>30</v>
      </c>
      <c r="K641"/>
      <c r="L641"/>
    </row>
    <row r="642" spans="1:10" ht="12.75" hidden="1">
      <c r="A642" s="45">
        <f t="shared" si="13"/>
        <v>37366</v>
      </c>
      <c r="B642" s="46">
        <v>37366</v>
      </c>
      <c r="C642" s="47">
        <v>0.0475</v>
      </c>
      <c r="E642" s="2" t="str">
        <f t="shared" si="14"/>
        <v>2Q2002</v>
      </c>
      <c r="F642" s="55">
        <f>IF(COUNTIF(C638:C640,"&gt;0")&lt;3,"N/A",AVERAGE(C638:C640))</f>
        <v>0.0478</v>
      </c>
      <c r="J642" t="s">
        <v>31</v>
      </c>
    </row>
    <row r="643" spans="1:12" ht="12.75" hidden="1">
      <c r="A643" s="45">
        <f t="shared" si="13"/>
        <v>37396</v>
      </c>
      <c r="B643" s="46">
        <v>37396</v>
      </c>
      <c r="C643" s="47">
        <v>0.0475</v>
      </c>
      <c r="E643" s="2" t="str">
        <f t="shared" si="14"/>
        <v>2Q2002</v>
      </c>
      <c r="F643" s="55">
        <f t="shared" si="15"/>
        <v>0.0478</v>
      </c>
      <c r="G643" s="38"/>
      <c r="H643" s="79"/>
      <c r="I643" s="79"/>
      <c r="J643" t="s">
        <v>32</v>
      </c>
      <c r="K643" s="54"/>
      <c r="L643" s="54"/>
    </row>
    <row r="644" spans="1:12" ht="12.75" hidden="1">
      <c r="A644" s="45">
        <f>+B644</f>
        <v>37427</v>
      </c>
      <c r="B644" s="46">
        <v>37427</v>
      </c>
      <c r="C644" s="47">
        <v>0.0475</v>
      </c>
      <c r="E644" s="2" t="str">
        <f t="shared" si="14"/>
        <v>2Q2002</v>
      </c>
      <c r="F644" s="55">
        <f t="shared" si="15"/>
        <v>0.0478</v>
      </c>
      <c r="J644" t="s">
        <v>33</v>
      </c>
      <c r="K644" s="54"/>
      <c r="L644" s="54"/>
    </row>
    <row r="645" spans="1:12" ht="12.75" hidden="1">
      <c r="A645" s="51">
        <f t="shared" si="13"/>
        <v>37457</v>
      </c>
      <c r="B645" s="52">
        <v>37457</v>
      </c>
      <c r="C645" s="47">
        <v>0.0475</v>
      </c>
      <c r="E645" s="2" t="str">
        <f t="shared" si="14"/>
        <v>3Q2002</v>
      </c>
      <c r="F645" s="55">
        <f>IF(COUNTIF(C641:C643,"&gt;0")&lt;3,"N/A",AVERAGE(C641:C643))</f>
        <v>0.04750000000000001</v>
      </c>
      <c r="J645" s="54" t="s">
        <v>34</v>
      </c>
      <c r="K645" s="54"/>
      <c r="L645" s="54"/>
    </row>
    <row r="646" spans="1:10" ht="12.75" hidden="1">
      <c r="A646" s="45">
        <f aca="true" t="shared" si="16" ref="A646:A709">+B646</f>
        <v>37488</v>
      </c>
      <c r="B646" s="46">
        <v>37488</v>
      </c>
      <c r="C646" s="47">
        <v>0.0475</v>
      </c>
      <c r="E646" s="2" t="str">
        <f t="shared" si="14"/>
        <v>3Q2002</v>
      </c>
      <c r="F646" s="55">
        <f t="shared" si="15"/>
        <v>0.04750000000000001</v>
      </c>
      <c r="J646" t="s">
        <v>35</v>
      </c>
    </row>
    <row r="647" spans="1:10" ht="12.75" hidden="1">
      <c r="A647" s="45">
        <f t="shared" si="16"/>
        <v>37519</v>
      </c>
      <c r="B647" s="46">
        <v>37519</v>
      </c>
      <c r="C647" s="47">
        <v>0.0475</v>
      </c>
      <c r="E647" s="2" t="str">
        <f t="shared" si="14"/>
        <v>3Q2002</v>
      </c>
      <c r="F647" s="55">
        <f t="shared" si="15"/>
        <v>0.04750000000000001</v>
      </c>
      <c r="J647" t="s">
        <v>36</v>
      </c>
    </row>
    <row r="648" spans="1:10" ht="12.75" hidden="1">
      <c r="A648" s="45">
        <f t="shared" si="16"/>
        <v>37549</v>
      </c>
      <c r="B648" s="46">
        <v>37549</v>
      </c>
      <c r="C648" s="47">
        <v>0.0475</v>
      </c>
      <c r="E648" s="2" t="str">
        <f t="shared" si="14"/>
        <v>4Q2002</v>
      </c>
      <c r="F648" s="55">
        <f>IF(COUNTIF(C644:C646,"&gt;0")&lt;3,"N/A",AVERAGE(C644:C646))</f>
        <v>0.04750000000000001</v>
      </c>
      <c r="J648" t="s">
        <v>37</v>
      </c>
    </row>
    <row r="649" spans="1:10" ht="12.75" hidden="1">
      <c r="A649" s="51">
        <f t="shared" si="16"/>
        <v>37580</v>
      </c>
      <c r="B649" s="52">
        <v>37580</v>
      </c>
      <c r="C649" s="56">
        <v>0.0435</v>
      </c>
      <c r="E649" s="2" t="str">
        <f t="shared" si="14"/>
        <v>4Q2002</v>
      </c>
      <c r="F649" s="55">
        <f t="shared" si="15"/>
        <v>0.04750000000000001</v>
      </c>
      <c r="J649" t="s">
        <v>38</v>
      </c>
    </row>
    <row r="650" spans="1:10" ht="12.75" hidden="1">
      <c r="A650" s="45">
        <f t="shared" si="16"/>
        <v>37610</v>
      </c>
      <c r="B650" s="46">
        <v>37610</v>
      </c>
      <c r="C650" s="56">
        <v>0.0425</v>
      </c>
      <c r="E650" s="2" t="str">
        <f t="shared" si="14"/>
        <v>4Q2002</v>
      </c>
      <c r="F650" s="55">
        <f t="shared" si="15"/>
        <v>0.04750000000000001</v>
      </c>
      <c r="J650" t="s">
        <v>39</v>
      </c>
    </row>
    <row r="651" spans="1:10" ht="12.75" hidden="1">
      <c r="A651" s="51">
        <f t="shared" si="16"/>
        <v>37641</v>
      </c>
      <c r="B651" s="52">
        <v>37641</v>
      </c>
      <c r="C651" s="56">
        <v>0.0425</v>
      </c>
      <c r="E651" s="2" t="str">
        <f>IF(MONTH(B651)&lt;4,"1",IF(MONTH(B651)&lt;7,"2",IF(MONTH(B651)&lt;10,"3","4")))&amp;"Q"&amp;YEAR(B651)</f>
        <v>1Q2003</v>
      </c>
      <c r="F651" s="55">
        <f>IF(COUNTIF(C647:C649,"&gt;0")&lt;3,"N/A",AVERAGE(C647:C649))</f>
        <v>0.04616666666666667</v>
      </c>
      <c r="J651" s="56" t="s">
        <v>40</v>
      </c>
    </row>
    <row r="652" spans="1:10" ht="12.75" hidden="1">
      <c r="A652" s="45">
        <f t="shared" si="16"/>
        <v>37672</v>
      </c>
      <c r="B652" s="46">
        <v>37672</v>
      </c>
      <c r="C652" s="56">
        <v>0.0425</v>
      </c>
      <c r="E652" s="2" t="str">
        <f aca="true" t="shared" si="17" ref="E652:E715">IF(MONTH(B652)&lt;4,"1",IF(MONTH(B652)&lt;7,"2",IF(MONTH(B652)&lt;10,"3","4")))&amp;"Q"&amp;YEAR(B652)</f>
        <v>1Q2003</v>
      </c>
      <c r="F652" s="55">
        <f aca="true" t="shared" si="18" ref="F652:F659">+F651</f>
        <v>0.04616666666666667</v>
      </c>
      <c r="J652" t="s">
        <v>41</v>
      </c>
    </row>
    <row r="653" spans="1:10" ht="12.75" hidden="1">
      <c r="A653" s="45">
        <f t="shared" si="16"/>
        <v>37700</v>
      </c>
      <c r="B653" s="46">
        <v>37700</v>
      </c>
      <c r="C653" s="56">
        <v>0.0425</v>
      </c>
      <c r="E653" s="2" t="str">
        <f t="shared" si="17"/>
        <v>1Q2003</v>
      </c>
      <c r="F653" s="55">
        <f t="shared" si="18"/>
        <v>0.04616666666666667</v>
      </c>
      <c r="J653" t="s">
        <v>42</v>
      </c>
    </row>
    <row r="654" spans="1:10" ht="12.75" hidden="1">
      <c r="A654" s="51">
        <f t="shared" si="16"/>
        <v>37731</v>
      </c>
      <c r="B654" s="52">
        <v>37731</v>
      </c>
      <c r="C654" s="56">
        <v>0.0425</v>
      </c>
      <c r="E654" s="2" t="str">
        <f t="shared" si="17"/>
        <v>2Q2003</v>
      </c>
      <c r="F654" s="55">
        <f>IF(COUNTIF(C650:C652,"&gt;0")&lt;3,"N/A",AVERAGE(C650:C652))</f>
        <v>0.0425</v>
      </c>
      <c r="J654" t="s">
        <v>43</v>
      </c>
    </row>
    <row r="655" spans="1:10" ht="12.75" hidden="1">
      <c r="A655" s="45">
        <f t="shared" si="16"/>
        <v>37761</v>
      </c>
      <c r="B655" s="46">
        <v>37761</v>
      </c>
      <c r="C655" s="56">
        <v>0.0425</v>
      </c>
      <c r="E655" s="2" t="str">
        <f t="shared" si="17"/>
        <v>2Q2003</v>
      </c>
      <c r="F655" s="55">
        <f t="shared" si="18"/>
        <v>0.0425</v>
      </c>
      <c r="J655" t="s">
        <v>44</v>
      </c>
    </row>
    <row r="656" spans="1:10" ht="12.75" hidden="1">
      <c r="A656" s="51">
        <f t="shared" si="16"/>
        <v>37792</v>
      </c>
      <c r="B656" s="52">
        <v>37792</v>
      </c>
      <c r="C656" s="56">
        <v>0.0422</v>
      </c>
      <c r="E656" s="2" t="str">
        <f t="shared" si="17"/>
        <v>2Q2003</v>
      </c>
      <c r="F656" s="55">
        <f t="shared" si="18"/>
        <v>0.0425</v>
      </c>
      <c r="J656" t="s">
        <v>45</v>
      </c>
    </row>
    <row r="657" spans="1:10" ht="12.75" hidden="1">
      <c r="A657" s="45">
        <f t="shared" si="16"/>
        <v>37822</v>
      </c>
      <c r="B657" s="46">
        <v>37822</v>
      </c>
      <c r="C657" s="56">
        <v>0.04</v>
      </c>
      <c r="E657" s="2" t="str">
        <f t="shared" si="17"/>
        <v>3Q2003</v>
      </c>
      <c r="F657" s="55">
        <f>IF(COUNTIF(C653:C655,"&gt;0")&lt;3,"N/A",AVERAGE(C653:C655))</f>
        <v>0.0425</v>
      </c>
      <c r="J657" t="s">
        <v>46</v>
      </c>
    </row>
    <row r="658" spans="1:10" ht="12.75" hidden="1">
      <c r="A658" s="45">
        <f t="shared" si="16"/>
        <v>37853</v>
      </c>
      <c r="B658" s="46">
        <v>37853</v>
      </c>
      <c r="C658" s="56">
        <v>0.04</v>
      </c>
      <c r="E658" s="2" t="str">
        <f t="shared" si="17"/>
        <v>3Q2003</v>
      </c>
      <c r="F658" s="55">
        <f t="shared" si="18"/>
        <v>0.0425</v>
      </c>
      <c r="J658" t="s">
        <v>47</v>
      </c>
    </row>
    <row r="659" spans="1:10" ht="12.75" hidden="1">
      <c r="A659" s="51">
        <f t="shared" si="16"/>
        <v>37884</v>
      </c>
      <c r="B659" s="52">
        <v>37884</v>
      </c>
      <c r="C659" s="56">
        <v>0.04</v>
      </c>
      <c r="E659" s="2" t="str">
        <f t="shared" si="17"/>
        <v>3Q2003</v>
      </c>
      <c r="F659" s="55">
        <f t="shared" si="18"/>
        <v>0.0425</v>
      </c>
      <c r="J659" t="s">
        <v>48</v>
      </c>
    </row>
    <row r="660" spans="1:10" ht="12.75" hidden="1">
      <c r="A660" s="45">
        <f t="shared" si="16"/>
        <v>37914</v>
      </c>
      <c r="B660" s="46">
        <v>37914</v>
      </c>
      <c r="C660" s="56">
        <v>0.04</v>
      </c>
      <c r="E660" s="2" t="str">
        <f t="shared" si="17"/>
        <v>4Q2003</v>
      </c>
      <c r="F660" s="55">
        <f>IF(COUNTIF(C656:C658,"&gt;0")&lt;3,"N/A",AVERAGE(C656:C658))</f>
        <v>0.04073333333333334</v>
      </c>
      <c r="J660" t="s">
        <v>49</v>
      </c>
    </row>
    <row r="661" spans="1:10" ht="12.75" hidden="1">
      <c r="A661" s="51">
        <f t="shared" si="16"/>
        <v>37945</v>
      </c>
      <c r="B661" s="52">
        <v>37945</v>
      </c>
      <c r="C661" s="56">
        <v>0.04</v>
      </c>
      <c r="E661" s="2" t="str">
        <f t="shared" si="17"/>
        <v>4Q2003</v>
      </c>
      <c r="F661" s="55">
        <f>+F660</f>
        <v>0.04073333333333334</v>
      </c>
      <c r="J661" t="s">
        <v>50</v>
      </c>
    </row>
    <row r="662" spans="1:10" ht="12.75" hidden="1">
      <c r="A662" s="45">
        <f t="shared" si="16"/>
        <v>37975</v>
      </c>
      <c r="B662" s="46">
        <v>37975</v>
      </c>
      <c r="C662" s="56">
        <v>0.04</v>
      </c>
      <c r="E662" s="2" t="str">
        <f t="shared" si="17"/>
        <v>4Q2003</v>
      </c>
      <c r="F662" s="55">
        <f>+F661</f>
        <v>0.04073333333333334</v>
      </c>
      <c r="J662" t="s">
        <v>51</v>
      </c>
    </row>
    <row r="663" spans="1:10" ht="12.75" hidden="1">
      <c r="A663" s="45">
        <f t="shared" si="16"/>
        <v>38006</v>
      </c>
      <c r="B663" s="46">
        <v>38006</v>
      </c>
      <c r="C663" s="56">
        <v>0.04</v>
      </c>
      <c r="E663" s="2" t="str">
        <f t="shared" si="17"/>
        <v>1Q2004</v>
      </c>
      <c r="F663" s="55">
        <f>IF(COUNTIF(C659:C661,"&gt;0")&lt;3,"N/A",AVERAGE(C659:C661))</f>
        <v>0.04</v>
      </c>
      <c r="J663" t="s">
        <v>52</v>
      </c>
    </row>
    <row r="664" spans="1:10" ht="12.75" hidden="1">
      <c r="A664" s="51">
        <f t="shared" si="16"/>
        <v>38037</v>
      </c>
      <c r="B664" s="52">
        <v>38037</v>
      </c>
      <c r="C664" s="56">
        <v>0.04</v>
      </c>
      <c r="E664" s="2" t="str">
        <f t="shared" si="17"/>
        <v>1Q2004</v>
      </c>
      <c r="F664" s="55">
        <f>+F663</f>
        <v>0.04</v>
      </c>
      <c r="J664" t="s">
        <v>53</v>
      </c>
    </row>
    <row r="665" spans="1:10" ht="12.75" hidden="1">
      <c r="A665" s="45">
        <f t="shared" si="16"/>
        <v>38066</v>
      </c>
      <c r="B665" s="46">
        <v>38066</v>
      </c>
      <c r="C665" s="56">
        <v>0.04</v>
      </c>
      <c r="E665" s="2" t="str">
        <f t="shared" si="17"/>
        <v>1Q2004</v>
      </c>
      <c r="F665" s="55">
        <f>+F664</f>
        <v>0.04</v>
      </c>
      <c r="J665" t="s">
        <v>54</v>
      </c>
    </row>
    <row r="666" spans="1:10" ht="12.75" hidden="1">
      <c r="A666" s="45">
        <f t="shared" si="16"/>
        <v>38097</v>
      </c>
      <c r="B666" s="46">
        <v>38097</v>
      </c>
      <c r="C666" s="56">
        <v>0.04</v>
      </c>
      <c r="E666" s="2" t="str">
        <f t="shared" si="17"/>
        <v>2Q2004</v>
      </c>
      <c r="F666" s="55">
        <f>IF(COUNTIF(C662:C664,"&gt;0")&lt;3,"N/A",AVERAGE(C662:C664))</f>
        <v>0.04</v>
      </c>
      <c r="J666" t="s">
        <v>55</v>
      </c>
    </row>
    <row r="667" spans="1:10" ht="12.75" hidden="1">
      <c r="A667" s="51">
        <f t="shared" si="16"/>
        <v>38127</v>
      </c>
      <c r="B667" s="52">
        <v>38127</v>
      </c>
      <c r="C667" s="56">
        <v>0.04</v>
      </c>
      <c r="E667" s="2" t="str">
        <f t="shared" si="17"/>
        <v>2Q2004</v>
      </c>
      <c r="F667" s="55">
        <f>+F666</f>
        <v>0.04</v>
      </c>
      <c r="J667" t="s">
        <v>56</v>
      </c>
    </row>
    <row r="668" spans="1:10" ht="12.75" hidden="1">
      <c r="A668" s="45">
        <f t="shared" si="16"/>
        <v>38158</v>
      </c>
      <c r="B668" s="46">
        <v>38158</v>
      </c>
      <c r="C668" s="56">
        <v>0.0401</v>
      </c>
      <c r="E668" s="2" t="str">
        <f t="shared" si="17"/>
        <v>2Q2004</v>
      </c>
      <c r="F668" s="55">
        <f>+F667</f>
        <v>0.04</v>
      </c>
      <c r="J668" t="s">
        <v>57</v>
      </c>
    </row>
    <row r="669" spans="1:10" ht="12.75" hidden="1">
      <c r="A669" s="45">
        <f t="shared" si="16"/>
        <v>38188</v>
      </c>
      <c r="B669" s="46">
        <v>38188</v>
      </c>
      <c r="C669" s="56">
        <v>0.0425</v>
      </c>
      <c r="E669" s="2" t="str">
        <f t="shared" si="17"/>
        <v>3Q2004</v>
      </c>
      <c r="F669" s="55">
        <f>IF(COUNTIF(C665:C667,"&gt;0")&lt;3,"N/A",AVERAGE(C665:C667))</f>
        <v>0.04</v>
      </c>
      <c r="J669" t="s">
        <v>58</v>
      </c>
    </row>
    <row r="670" spans="1:10" ht="12.75" hidden="1">
      <c r="A670" s="51">
        <f t="shared" si="16"/>
        <v>38219</v>
      </c>
      <c r="B670" s="52">
        <v>38219</v>
      </c>
      <c r="C670" s="56">
        <v>0.0443</v>
      </c>
      <c r="E670" s="2" t="str">
        <f t="shared" si="17"/>
        <v>3Q2004</v>
      </c>
      <c r="F670" s="55">
        <f>+F669</f>
        <v>0.04</v>
      </c>
      <c r="J670" t="s">
        <v>59</v>
      </c>
    </row>
    <row r="671" spans="1:10" ht="12.75" hidden="1">
      <c r="A671" s="45">
        <f t="shared" si="16"/>
        <v>38250</v>
      </c>
      <c r="B671" s="46">
        <v>38250</v>
      </c>
      <c r="C671" s="56">
        <v>0.0458</v>
      </c>
      <c r="E671" s="2" t="str">
        <f t="shared" si="17"/>
        <v>3Q2004</v>
      </c>
      <c r="F671" s="55">
        <f>+F670</f>
        <v>0.04</v>
      </c>
      <c r="J671" t="s">
        <v>60</v>
      </c>
    </row>
    <row r="672" spans="1:10" ht="12.75" hidden="1">
      <c r="A672" s="45">
        <f t="shared" si="16"/>
        <v>38280</v>
      </c>
      <c r="B672" s="46">
        <v>38280</v>
      </c>
      <c r="C672" s="56">
        <v>0.0475</v>
      </c>
      <c r="E672" s="2" t="str">
        <f t="shared" si="17"/>
        <v>4Q2004</v>
      </c>
      <c r="F672" s="55">
        <f>IF(COUNTIF(C668:C670,"&gt;0")&lt;3,"N/A",AVERAGE(C668:C670))</f>
        <v>0.042300000000000004</v>
      </c>
      <c r="J672" t="s">
        <v>61</v>
      </c>
    </row>
    <row r="673" spans="1:10" ht="12.75" hidden="1">
      <c r="A673" s="51">
        <f t="shared" si="16"/>
        <v>38311</v>
      </c>
      <c r="B673" s="52">
        <v>38311</v>
      </c>
      <c r="C673" s="56">
        <v>0.0493</v>
      </c>
      <c r="E673" s="2" t="str">
        <f t="shared" si="17"/>
        <v>4Q2004</v>
      </c>
      <c r="F673" s="55">
        <f>+F672</f>
        <v>0.042300000000000004</v>
      </c>
      <c r="J673" t="s">
        <v>62</v>
      </c>
    </row>
    <row r="674" spans="1:10" ht="12.75" hidden="1">
      <c r="A674" s="45">
        <f t="shared" si="16"/>
        <v>38341</v>
      </c>
      <c r="B674" s="46">
        <v>38341</v>
      </c>
      <c r="C674" s="56">
        <v>0.0515</v>
      </c>
      <c r="E674" s="2" t="str">
        <f t="shared" si="17"/>
        <v>4Q2004</v>
      </c>
      <c r="F674" s="55">
        <f>+F673</f>
        <v>0.042300000000000004</v>
      </c>
      <c r="J674" t="s">
        <v>63</v>
      </c>
    </row>
    <row r="675" spans="1:10" ht="12.75" hidden="1">
      <c r="A675" s="45">
        <f t="shared" si="16"/>
        <v>38372</v>
      </c>
      <c r="B675" s="46">
        <v>38372</v>
      </c>
      <c r="C675" s="56">
        <v>0.0525</v>
      </c>
      <c r="E675" s="2" t="str">
        <f t="shared" si="17"/>
        <v>1Q2005</v>
      </c>
      <c r="F675" s="55">
        <f>IF(COUNTIF(C671:C673,"&gt;0")&lt;3,"N/A",AVERAGE(C671:C673))</f>
        <v>0.04753333333333334</v>
      </c>
      <c r="J675" t="s">
        <v>64</v>
      </c>
    </row>
    <row r="676" spans="1:12" s="1" customFormat="1" ht="12.75" hidden="1">
      <c r="A676" s="51">
        <f t="shared" si="16"/>
        <v>38403</v>
      </c>
      <c r="B676" s="52">
        <v>38403</v>
      </c>
      <c r="C676" s="56">
        <v>0.0549</v>
      </c>
      <c r="D676"/>
      <c r="E676" s="2" t="str">
        <f t="shared" si="17"/>
        <v>1Q2005</v>
      </c>
      <c r="F676" s="55">
        <f>+F675</f>
        <v>0.04753333333333334</v>
      </c>
      <c r="J676" t="s">
        <v>65</v>
      </c>
      <c r="K676"/>
      <c r="L676"/>
    </row>
    <row r="677" spans="1:12" s="1" customFormat="1" ht="12.75" hidden="1">
      <c r="A677" s="45">
        <f t="shared" si="16"/>
        <v>38431</v>
      </c>
      <c r="B677" s="46">
        <v>38431</v>
      </c>
      <c r="C677" s="56">
        <v>0.0558</v>
      </c>
      <c r="D677"/>
      <c r="E677" s="2" t="str">
        <f t="shared" si="17"/>
        <v>1Q2005</v>
      </c>
      <c r="F677" s="55">
        <f>+F676</f>
        <v>0.04753333333333334</v>
      </c>
      <c r="J677" t="s">
        <v>66</v>
      </c>
      <c r="K677"/>
      <c r="L677"/>
    </row>
    <row r="678" spans="1:10" ht="12.75" hidden="1">
      <c r="A678" s="45">
        <f t="shared" si="16"/>
        <v>38462</v>
      </c>
      <c r="B678" s="46">
        <v>38462</v>
      </c>
      <c r="C678" s="56">
        <v>0.0575</v>
      </c>
      <c r="E678" s="2" t="str">
        <f t="shared" si="17"/>
        <v>2Q2005</v>
      </c>
      <c r="F678" s="55">
        <f>IF(COUNTIF(C674:C676,"&gt;0")&lt;3,"N/A",AVERAGE(C674:C676))</f>
        <v>0.05296666666666666</v>
      </c>
      <c r="J678" t="s">
        <v>67</v>
      </c>
    </row>
    <row r="679" spans="1:10" ht="12.75" hidden="1">
      <c r="A679" s="51">
        <f t="shared" si="16"/>
        <v>38492</v>
      </c>
      <c r="B679" s="52">
        <v>38492</v>
      </c>
      <c r="C679" s="56">
        <v>0.0598</v>
      </c>
      <c r="E679" s="2" t="str">
        <f t="shared" si="17"/>
        <v>2Q2005</v>
      </c>
      <c r="F679" s="55">
        <f>+F678</f>
        <v>0.05296666666666666</v>
      </c>
      <c r="J679" t="s">
        <v>68</v>
      </c>
    </row>
    <row r="680" spans="1:12" ht="12.75" hidden="1">
      <c r="A680" s="45">
        <f t="shared" si="16"/>
        <v>38523</v>
      </c>
      <c r="B680" s="46">
        <v>38523</v>
      </c>
      <c r="C680" s="56">
        <v>0.0601</v>
      </c>
      <c r="E680" s="2" t="str">
        <f t="shared" si="17"/>
        <v>2Q2005</v>
      </c>
      <c r="F680" s="55">
        <f>+F679</f>
        <v>0.05296666666666666</v>
      </c>
      <c r="J680" s="1" t="s">
        <v>69</v>
      </c>
      <c r="K680" s="1"/>
      <c r="L680" s="1"/>
    </row>
    <row r="681" spans="1:12" ht="12.75" hidden="1">
      <c r="A681" s="45">
        <f t="shared" si="16"/>
        <v>38553</v>
      </c>
      <c r="B681" s="46">
        <v>38553</v>
      </c>
      <c r="C681" s="56">
        <v>0.0625</v>
      </c>
      <c r="E681" s="2" t="str">
        <f t="shared" si="17"/>
        <v>3Q2005</v>
      </c>
      <c r="F681" s="55">
        <f>IF(COUNTIF(C677:C679,"&gt;0")&lt;3,"N/A",AVERAGE(C677:C679))</f>
        <v>0.0577</v>
      </c>
      <c r="J681" s="1" t="s">
        <v>70</v>
      </c>
      <c r="K681" s="1"/>
      <c r="L681" s="1"/>
    </row>
    <row r="682" spans="1:10" ht="12.75" hidden="1">
      <c r="A682" s="51">
        <f t="shared" si="16"/>
        <v>38584</v>
      </c>
      <c r="B682" s="52">
        <v>38584</v>
      </c>
      <c r="C682" s="56">
        <v>0.0644</v>
      </c>
      <c r="E682" s="2" t="str">
        <f t="shared" si="17"/>
        <v>3Q2005</v>
      </c>
      <c r="F682" s="55">
        <f>+F681</f>
        <v>0.0577</v>
      </c>
      <c r="J682" t="s">
        <v>71</v>
      </c>
    </row>
    <row r="683" spans="1:10" ht="12.75" hidden="1">
      <c r="A683" s="45">
        <f t="shared" si="16"/>
        <v>38615</v>
      </c>
      <c r="B683" s="46">
        <v>38615</v>
      </c>
      <c r="C683" s="56">
        <v>0.0659</v>
      </c>
      <c r="E683" s="2" t="str">
        <f t="shared" si="17"/>
        <v>3Q2005</v>
      </c>
      <c r="F683" s="55">
        <f>+F682</f>
        <v>0.0577</v>
      </c>
      <c r="J683" t="s">
        <v>72</v>
      </c>
    </row>
    <row r="684" spans="1:10" ht="12.75" hidden="1">
      <c r="A684" s="45">
        <f t="shared" si="16"/>
        <v>38645</v>
      </c>
      <c r="B684" s="46">
        <v>38645</v>
      </c>
      <c r="C684" s="56">
        <v>0.0675</v>
      </c>
      <c r="E684" s="2" t="str">
        <f t="shared" si="17"/>
        <v>4Q2005</v>
      </c>
      <c r="F684" s="55">
        <f>IF(COUNTIF(C680:C682,"&gt;0")&lt;3,"N/A",AVERAGE(C680:C682))</f>
        <v>0.06233333333333333</v>
      </c>
      <c r="J684" t="s">
        <v>73</v>
      </c>
    </row>
    <row r="685" spans="1:10" ht="12.75" hidden="1">
      <c r="A685" s="51">
        <f t="shared" si="16"/>
        <v>38676</v>
      </c>
      <c r="B685" s="52">
        <v>38676</v>
      </c>
      <c r="C685" s="56">
        <v>0.07</v>
      </c>
      <c r="E685" s="2" t="str">
        <f t="shared" si="17"/>
        <v>4Q2005</v>
      </c>
      <c r="F685" s="55">
        <f>+F684</f>
        <v>0.06233333333333333</v>
      </c>
      <c r="J685" t="s">
        <v>74</v>
      </c>
    </row>
    <row r="686" spans="1:10" ht="12.75" hidden="1">
      <c r="A686" s="45">
        <f t="shared" si="16"/>
        <v>38706</v>
      </c>
      <c r="B686" s="46">
        <v>38706</v>
      </c>
      <c r="C686" s="56">
        <v>0.0715</v>
      </c>
      <c r="E686" s="2" t="str">
        <f t="shared" si="17"/>
        <v>4Q2005</v>
      </c>
      <c r="F686" s="55">
        <f>+F685</f>
        <v>0.06233333333333333</v>
      </c>
      <c r="J686" t="s">
        <v>75</v>
      </c>
    </row>
    <row r="687" spans="1:10" ht="12.75" hidden="1">
      <c r="A687" s="45">
        <f t="shared" si="16"/>
        <v>38737</v>
      </c>
      <c r="B687" s="46">
        <v>38737</v>
      </c>
      <c r="C687" s="56">
        <v>0.0726</v>
      </c>
      <c r="E687" s="2" t="str">
        <f t="shared" si="17"/>
        <v>1Q2006</v>
      </c>
      <c r="F687" s="55">
        <f>IF(COUNTIF(C683:C685,"&gt;0")&lt;3,"N/A",AVERAGE(C683:C685))</f>
        <v>0.06780000000000001</v>
      </c>
      <c r="J687" t="s">
        <v>76</v>
      </c>
    </row>
    <row r="688" spans="1:10" ht="12.75" hidden="1">
      <c r="A688" s="51">
        <f t="shared" si="16"/>
        <v>38768</v>
      </c>
      <c r="B688" s="52">
        <v>38768</v>
      </c>
      <c r="C688" s="56">
        <v>0.075</v>
      </c>
      <c r="E688" s="2" t="str">
        <f t="shared" si="17"/>
        <v>1Q2006</v>
      </c>
      <c r="F688" s="55">
        <f>+F687</f>
        <v>0.06780000000000001</v>
      </c>
      <c r="J688" t="s">
        <v>77</v>
      </c>
    </row>
    <row r="689" spans="1:10" ht="12.75" hidden="1">
      <c r="A689" s="45">
        <f t="shared" si="16"/>
        <v>38796</v>
      </c>
      <c r="B689" s="46">
        <v>38796</v>
      </c>
      <c r="C689" s="56">
        <v>0.0753</v>
      </c>
      <c r="E689" s="2" t="str">
        <f t="shared" si="17"/>
        <v>1Q2006</v>
      </c>
      <c r="F689" s="55">
        <f>+F688</f>
        <v>0.06780000000000001</v>
      </c>
      <c r="J689" t="s">
        <v>78</v>
      </c>
    </row>
    <row r="690" spans="1:10" ht="12.75" hidden="1">
      <c r="A690" s="45">
        <f t="shared" si="16"/>
        <v>38827</v>
      </c>
      <c r="B690" s="46">
        <v>38827</v>
      </c>
      <c r="C690" s="56">
        <v>0.0775</v>
      </c>
      <c r="E690" s="2" t="str">
        <f t="shared" si="17"/>
        <v>2Q2006</v>
      </c>
      <c r="F690" s="55">
        <f>IF(COUNTIF(C686:C688,"&gt;0")&lt;3,"N/A",AVERAGE(C686:C688))</f>
        <v>0.07303333333333334</v>
      </c>
      <c r="J690" t="s">
        <v>79</v>
      </c>
    </row>
    <row r="691" spans="1:10" ht="12.75" hidden="1">
      <c r="A691" s="51">
        <f t="shared" si="16"/>
        <v>38857</v>
      </c>
      <c r="B691" s="52">
        <v>38857</v>
      </c>
      <c r="C691" s="56">
        <v>0.0793</v>
      </c>
      <c r="E691" s="2" t="str">
        <f t="shared" si="17"/>
        <v>2Q2006</v>
      </c>
      <c r="F691" s="55">
        <f>+F690</f>
        <v>0.07303333333333334</v>
      </c>
      <c r="J691" t="s">
        <v>80</v>
      </c>
    </row>
    <row r="692" spans="1:10" ht="12.75" hidden="1">
      <c r="A692" s="45">
        <f t="shared" si="16"/>
        <v>38888</v>
      </c>
      <c r="B692" s="46">
        <v>38888</v>
      </c>
      <c r="C692" s="56">
        <v>0.0802</v>
      </c>
      <c r="E692" s="2" t="str">
        <f t="shared" si="17"/>
        <v>2Q2006</v>
      </c>
      <c r="F692" s="55">
        <f>+F691</f>
        <v>0.07303333333333334</v>
      </c>
      <c r="J692" t="s">
        <v>81</v>
      </c>
    </row>
    <row r="693" spans="1:10" ht="12.75" hidden="1">
      <c r="A693" s="45">
        <f t="shared" si="16"/>
        <v>38918</v>
      </c>
      <c r="B693" s="46">
        <v>38918</v>
      </c>
      <c r="C693" s="56">
        <v>0.0825</v>
      </c>
      <c r="E693" s="2" t="str">
        <f t="shared" si="17"/>
        <v>3Q2006</v>
      </c>
      <c r="F693" s="55">
        <f>IF(COUNTIF(C689:C691,"&gt;0")&lt;3,"N/A",AVERAGE(C689:C691))</f>
        <v>0.07736666666666665</v>
      </c>
      <c r="J693" t="s">
        <v>82</v>
      </c>
    </row>
    <row r="694" spans="1:10" ht="12.75" hidden="1">
      <c r="A694" s="51">
        <f t="shared" si="16"/>
        <v>38949</v>
      </c>
      <c r="B694" s="52">
        <v>38949</v>
      </c>
      <c r="C694" s="56">
        <v>0.0825</v>
      </c>
      <c r="E694" s="2" t="str">
        <f t="shared" si="17"/>
        <v>3Q2006</v>
      </c>
      <c r="F694" s="55">
        <f>+F693</f>
        <v>0.07736666666666665</v>
      </c>
      <c r="J694" t="s">
        <v>83</v>
      </c>
    </row>
    <row r="695" spans="1:10" ht="12.75" hidden="1">
      <c r="A695" s="45">
        <f t="shared" si="16"/>
        <v>38980</v>
      </c>
      <c r="B695" s="46">
        <v>38980</v>
      </c>
      <c r="C695" s="56">
        <v>0.0825</v>
      </c>
      <c r="E695" s="2" t="str">
        <f t="shared" si="17"/>
        <v>3Q2006</v>
      </c>
      <c r="F695" s="55">
        <f>+F694</f>
        <v>0.07736666666666665</v>
      </c>
      <c r="J695" t="s">
        <v>84</v>
      </c>
    </row>
    <row r="696" spans="1:10" ht="12.75" hidden="1">
      <c r="A696" s="45">
        <f t="shared" si="16"/>
        <v>39010</v>
      </c>
      <c r="B696" s="46">
        <v>39010</v>
      </c>
      <c r="C696" s="56">
        <v>0.0825</v>
      </c>
      <c r="E696" s="2" t="str">
        <f t="shared" si="17"/>
        <v>4Q2006</v>
      </c>
      <c r="F696" s="55">
        <f>IF(COUNTIF(C692:C694,"&gt;0")&lt;3,"N/A",AVERAGE(C692:C694))</f>
        <v>0.08173333333333334</v>
      </c>
      <c r="J696" t="s">
        <v>85</v>
      </c>
    </row>
    <row r="697" spans="1:10" ht="12.75" hidden="1">
      <c r="A697" s="51">
        <f t="shared" si="16"/>
        <v>39041</v>
      </c>
      <c r="B697" s="52">
        <v>39041</v>
      </c>
      <c r="C697" s="56">
        <v>0.0825</v>
      </c>
      <c r="E697" s="2" t="str">
        <f t="shared" si="17"/>
        <v>4Q2006</v>
      </c>
      <c r="F697" s="55">
        <f>+F696</f>
        <v>0.08173333333333334</v>
      </c>
      <c r="J697" t="s">
        <v>86</v>
      </c>
    </row>
    <row r="698" spans="1:10" ht="12.75" hidden="1">
      <c r="A698" s="45">
        <f t="shared" si="16"/>
        <v>39071</v>
      </c>
      <c r="B698" s="46">
        <v>39071</v>
      </c>
      <c r="C698" s="56">
        <v>0.0825</v>
      </c>
      <c r="E698" s="2" t="str">
        <f t="shared" si="17"/>
        <v>4Q2006</v>
      </c>
      <c r="F698" s="55">
        <f>+F697</f>
        <v>0.08173333333333334</v>
      </c>
      <c r="J698" t="s">
        <v>87</v>
      </c>
    </row>
    <row r="699" spans="1:10" ht="12.75" hidden="1">
      <c r="A699" s="45">
        <f t="shared" si="16"/>
        <v>39102</v>
      </c>
      <c r="B699" s="46">
        <v>39102</v>
      </c>
      <c r="C699" s="56">
        <v>0.0825</v>
      </c>
      <c r="E699" s="2" t="str">
        <f t="shared" si="17"/>
        <v>1Q2007</v>
      </c>
      <c r="F699" s="55">
        <f>IF(COUNTIF(C695:C697,"&gt;0")&lt;3,"N/A",AVERAGE(C695:C697))</f>
        <v>0.0825</v>
      </c>
      <c r="H699" s="4">
        <v>39083</v>
      </c>
      <c r="J699" t="s">
        <v>88</v>
      </c>
    </row>
    <row r="700" spans="1:10" ht="12.75" hidden="1">
      <c r="A700" s="51">
        <f t="shared" si="16"/>
        <v>39133</v>
      </c>
      <c r="B700" s="52">
        <v>39133</v>
      </c>
      <c r="C700" s="56">
        <v>0.0825</v>
      </c>
      <c r="E700" s="2" t="str">
        <f t="shared" si="17"/>
        <v>1Q2007</v>
      </c>
      <c r="F700" s="55">
        <f>+F699</f>
        <v>0.0825</v>
      </c>
      <c r="H700" s="4">
        <v>39114</v>
      </c>
      <c r="J700" t="s">
        <v>89</v>
      </c>
    </row>
    <row r="701" spans="1:10" ht="12.75" hidden="1">
      <c r="A701" s="45">
        <f t="shared" si="16"/>
        <v>39161</v>
      </c>
      <c r="B701" s="46">
        <v>39161</v>
      </c>
      <c r="C701" s="56">
        <v>0.0825</v>
      </c>
      <c r="E701" s="2" t="str">
        <f t="shared" si="17"/>
        <v>1Q2007</v>
      </c>
      <c r="F701" s="55">
        <f>+F700</f>
        <v>0.0825</v>
      </c>
      <c r="H701" s="4">
        <v>39142</v>
      </c>
      <c r="I701" s="111">
        <f aca="true" t="shared" si="19" ref="I701:I715">AVERAGE(C689:C700)</f>
        <v>0.081025</v>
      </c>
      <c r="J701" t="s">
        <v>90</v>
      </c>
    </row>
    <row r="702" spans="1:10" ht="12.75" hidden="1">
      <c r="A702" s="45">
        <f t="shared" si="16"/>
        <v>39192</v>
      </c>
      <c r="B702" s="46">
        <v>39192</v>
      </c>
      <c r="C702" s="56">
        <v>0.0825</v>
      </c>
      <c r="E702" s="2" t="str">
        <f t="shared" si="17"/>
        <v>2Q2007</v>
      </c>
      <c r="F702" s="55">
        <f>IF(COUNTIF(C698:C700,"&gt;0")&lt;3,"N/A",AVERAGE(C698:C700))</f>
        <v>0.0825</v>
      </c>
      <c r="H702" s="4">
        <v>39173</v>
      </c>
      <c r="I702" s="111">
        <f t="shared" si="19"/>
        <v>0.08162500000000002</v>
      </c>
      <c r="J702" t="s">
        <v>91</v>
      </c>
    </row>
    <row r="703" spans="1:10" ht="12.75" hidden="1">
      <c r="A703" s="51">
        <f t="shared" si="16"/>
        <v>39222</v>
      </c>
      <c r="B703" s="52">
        <v>39222</v>
      </c>
      <c r="C703" s="56">
        <v>0.0825</v>
      </c>
      <c r="E703" s="2" t="str">
        <f t="shared" si="17"/>
        <v>2Q2007</v>
      </c>
      <c r="F703" s="55">
        <f>+F702</f>
        <v>0.0825</v>
      </c>
      <c r="H703" s="4">
        <v>39203</v>
      </c>
      <c r="I703" s="111">
        <f t="shared" si="19"/>
        <v>0.08204166666666668</v>
      </c>
      <c r="J703" t="s">
        <v>92</v>
      </c>
    </row>
    <row r="704" spans="1:10" ht="12.75" hidden="1">
      <c r="A704" s="45">
        <f t="shared" si="16"/>
        <v>39253</v>
      </c>
      <c r="B704" s="46">
        <v>39253</v>
      </c>
      <c r="C704" s="70">
        <v>0.0825</v>
      </c>
      <c r="E704" s="2" t="str">
        <f t="shared" si="17"/>
        <v>2Q2007</v>
      </c>
      <c r="F704" s="55">
        <f>+F703</f>
        <v>0.0825</v>
      </c>
      <c r="H704" s="4">
        <v>39234</v>
      </c>
      <c r="I704" s="111">
        <f t="shared" si="19"/>
        <v>0.08230833333333334</v>
      </c>
      <c r="J704" t="s">
        <v>93</v>
      </c>
    </row>
    <row r="705" spans="1:10" ht="12.75" hidden="1">
      <c r="A705" s="45">
        <f t="shared" si="16"/>
        <v>39283</v>
      </c>
      <c r="B705" s="46">
        <v>39283</v>
      </c>
      <c r="C705" s="70">
        <v>0.0825</v>
      </c>
      <c r="E705" s="2" t="str">
        <f t="shared" si="17"/>
        <v>3Q2007</v>
      </c>
      <c r="F705" s="55">
        <f>IF(COUNTIF(C701:C703,"&gt;0")&lt;3,"N/A",AVERAGE(C701:C703))</f>
        <v>0.0825</v>
      </c>
      <c r="H705" s="4">
        <v>39264</v>
      </c>
      <c r="I705" s="111">
        <f t="shared" si="19"/>
        <v>0.0825</v>
      </c>
      <c r="J705" t="s">
        <v>94</v>
      </c>
    </row>
    <row r="706" spans="1:10" ht="12.75" hidden="1">
      <c r="A706" s="51">
        <f t="shared" si="16"/>
        <v>39314</v>
      </c>
      <c r="B706" s="52">
        <v>39314</v>
      </c>
      <c r="C706" s="70">
        <v>0.0825</v>
      </c>
      <c r="E706" s="2" t="str">
        <f t="shared" si="17"/>
        <v>3Q2007</v>
      </c>
      <c r="F706" s="55">
        <f>+F705</f>
        <v>0.0825</v>
      </c>
      <c r="H706" s="4">
        <v>39295</v>
      </c>
      <c r="I706" s="111">
        <f t="shared" si="19"/>
        <v>0.0825</v>
      </c>
      <c r="J706" t="s">
        <v>95</v>
      </c>
    </row>
    <row r="707" spans="1:10" ht="12.75" hidden="1">
      <c r="A707" s="45">
        <f t="shared" si="16"/>
        <v>39345</v>
      </c>
      <c r="B707" s="46">
        <v>39345</v>
      </c>
      <c r="C707" s="83">
        <v>0.0803</v>
      </c>
      <c r="D707" s="54"/>
      <c r="E707" s="84" t="str">
        <f t="shared" si="17"/>
        <v>3Q2007</v>
      </c>
      <c r="F707" s="55">
        <f>+F706</f>
        <v>0.0825</v>
      </c>
      <c r="G707" s="54"/>
      <c r="H707" s="4">
        <v>39326</v>
      </c>
      <c r="I707" s="111">
        <f t="shared" si="19"/>
        <v>0.0825</v>
      </c>
      <c r="J707" t="s">
        <v>96</v>
      </c>
    </row>
    <row r="708" spans="1:10" ht="12.75" hidden="1">
      <c r="A708" s="45">
        <f t="shared" si="16"/>
        <v>39375</v>
      </c>
      <c r="B708" s="46">
        <v>39375</v>
      </c>
      <c r="C708" s="83">
        <v>0.0774</v>
      </c>
      <c r="D708" s="54"/>
      <c r="E708" s="84" t="str">
        <f t="shared" si="17"/>
        <v>4Q2007</v>
      </c>
      <c r="F708" s="55">
        <f>IF(COUNTIF(C704:C706,"&gt;0")&lt;3,"N/A",AVERAGE(C704:C706))</f>
        <v>0.0825</v>
      </c>
      <c r="G708" s="54"/>
      <c r="H708" s="4">
        <v>39356</v>
      </c>
      <c r="I708" s="111">
        <f t="shared" si="19"/>
        <v>0.08231666666666668</v>
      </c>
      <c r="J708" t="s">
        <v>97</v>
      </c>
    </row>
    <row r="709" spans="1:10" ht="12.75" hidden="1">
      <c r="A709" s="51">
        <f t="shared" si="16"/>
        <v>39406</v>
      </c>
      <c r="B709" s="52">
        <v>39406</v>
      </c>
      <c r="C709" s="83">
        <v>0.075</v>
      </c>
      <c r="D709" s="54"/>
      <c r="E709" s="84" t="str">
        <f t="shared" si="17"/>
        <v>4Q2007</v>
      </c>
      <c r="F709" s="55">
        <f>+F708</f>
        <v>0.0825</v>
      </c>
      <c r="G709" s="54"/>
      <c r="H709" s="4">
        <v>39387</v>
      </c>
      <c r="I709" s="111">
        <f t="shared" si="19"/>
        <v>0.08189166666666668</v>
      </c>
      <c r="J709" t="s">
        <v>98</v>
      </c>
    </row>
    <row r="710" spans="1:10" ht="12.75" hidden="1">
      <c r="A710" s="45">
        <f aca="true" t="shared" si="20" ref="A710:A773">+B710</f>
        <v>39436</v>
      </c>
      <c r="B710" s="46">
        <v>39436</v>
      </c>
      <c r="C710" s="83">
        <v>0.0733</v>
      </c>
      <c r="D710" s="54"/>
      <c r="E710" s="84" t="str">
        <f t="shared" si="17"/>
        <v>4Q2007</v>
      </c>
      <c r="F710" s="55">
        <f>+F709</f>
        <v>0.0825</v>
      </c>
      <c r="G710" s="54"/>
      <c r="H710" s="4">
        <v>39417</v>
      </c>
      <c r="I710" s="111">
        <f t="shared" si="19"/>
        <v>0.08126666666666667</v>
      </c>
      <c r="J710" t="s">
        <v>99</v>
      </c>
    </row>
    <row r="711" spans="1:9" ht="12.75">
      <c r="A711" s="45">
        <f t="shared" si="20"/>
        <v>39467</v>
      </c>
      <c r="B711" s="46">
        <v>39467</v>
      </c>
      <c r="C711" s="83">
        <v>0.0698</v>
      </c>
      <c r="D711" s="54"/>
      <c r="E711" s="84" t="str">
        <f t="shared" si="17"/>
        <v>1Q2008</v>
      </c>
      <c r="F711" s="55">
        <f>IF(COUNTIF(C707:C709,"&gt;0")&lt;3,"N/A",AVERAGE(C707:C709))</f>
        <v>0.07756666666666667</v>
      </c>
      <c r="G711" s="54"/>
      <c r="H711" s="4">
        <v>39448</v>
      </c>
      <c r="I711" s="111">
        <f t="shared" si="19"/>
        <v>0.0805</v>
      </c>
    </row>
    <row r="712" spans="1:12" ht="12.75">
      <c r="A712" s="51">
        <f t="shared" si="20"/>
        <v>39498</v>
      </c>
      <c r="B712" s="52">
        <v>39498</v>
      </c>
      <c r="C712" s="83">
        <v>0.06</v>
      </c>
      <c r="D712" s="54"/>
      <c r="E712" s="84" t="str">
        <f t="shared" si="17"/>
        <v>1Q2008</v>
      </c>
      <c r="F712" s="55">
        <f>+F711</f>
        <v>0.07756666666666667</v>
      </c>
      <c r="G712" s="54"/>
      <c r="H712" s="4">
        <v>39479</v>
      </c>
      <c r="I712" s="111">
        <f t="shared" si="19"/>
        <v>0.07944166666666667</v>
      </c>
      <c r="L712" s="1" t="s">
        <v>106</v>
      </c>
    </row>
    <row r="713" spans="1:12" ht="12.75">
      <c r="A713" s="45">
        <f t="shared" si="20"/>
        <v>39527</v>
      </c>
      <c r="B713" s="46">
        <v>39527</v>
      </c>
      <c r="C713" s="83">
        <v>0.0566</v>
      </c>
      <c r="D713" s="54"/>
      <c r="E713" s="84" t="str">
        <f t="shared" si="17"/>
        <v>1Q2008</v>
      </c>
      <c r="F713" s="55">
        <f>+F712</f>
        <v>0.07756666666666667</v>
      </c>
      <c r="G713" s="54"/>
      <c r="H713" s="4">
        <v>39508</v>
      </c>
      <c r="I713" s="111">
        <f t="shared" si="19"/>
        <v>0.07756666666666667</v>
      </c>
      <c r="L713" t="s">
        <v>105</v>
      </c>
    </row>
    <row r="714" spans="1:10" ht="12.75">
      <c r="A714" s="45">
        <f t="shared" si="20"/>
        <v>39558</v>
      </c>
      <c r="B714" s="46">
        <v>39558</v>
      </c>
      <c r="C714" s="83">
        <v>0.0524</v>
      </c>
      <c r="D714" s="54"/>
      <c r="E714" s="84" t="str">
        <f t="shared" si="17"/>
        <v>2Q2008</v>
      </c>
      <c r="F714" s="55">
        <f>IF(COUNTIF(C710:C712,"&gt;0")&lt;3,"N/A",AVERAGE(C710:C712))</f>
        <v>0.0677</v>
      </c>
      <c r="G714" s="54"/>
      <c r="H714" s="4">
        <v>39539</v>
      </c>
      <c r="I714" s="111">
        <f t="shared" si="19"/>
        <v>0.07540833333333334</v>
      </c>
      <c r="J714" s="84"/>
    </row>
    <row r="715" spans="1:12" ht="12.75">
      <c r="A715" s="51">
        <f t="shared" si="20"/>
        <v>39588</v>
      </c>
      <c r="B715" s="52">
        <v>39588</v>
      </c>
      <c r="C715" s="83">
        <v>0.05</v>
      </c>
      <c r="D715" s="54"/>
      <c r="E715" s="84" t="str">
        <f t="shared" si="17"/>
        <v>2Q2008</v>
      </c>
      <c r="F715" s="55">
        <f>+F714</f>
        <v>0.0677</v>
      </c>
      <c r="G715" s="54"/>
      <c r="H715" s="4">
        <v>39569</v>
      </c>
      <c r="I715" s="111">
        <f t="shared" si="19"/>
        <v>0.0729</v>
      </c>
      <c r="J715" s="84"/>
      <c r="L715" s="3" t="s">
        <v>107</v>
      </c>
    </row>
    <row r="716" spans="1:12" ht="12.75">
      <c r="A716" s="45">
        <f t="shared" si="20"/>
        <v>39619</v>
      </c>
      <c r="B716" s="46">
        <v>39619</v>
      </c>
      <c r="C716" s="83">
        <v>0.05</v>
      </c>
      <c r="D716" s="54"/>
      <c r="E716" s="84" t="str">
        <f aca="true" t="shared" si="21" ref="E716:E779">IF(MONTH(B716)&lt;4,"1",IF(MONTH(B716)&lt;7,"2",IF(MONTH(B716)&lt;10,"3","4")))&amp;"Q"&amp;YEAR(B716)</f>
        <v>2Q2008</v>
      </c>
      <c r="F716" s="55">
        <f>+F715</f>
        <v>0.0677</v>
      </c>
      <c r="G716" s="54"/>
      <c r="H716" s="4">
        <v>39600</v>
      </c>
      <c r="I716" s="111">
        <f aca="true" t="shared" si="22" ref="I716:I728">AVERAGE(C704:C715)</f>
        <v>0.07019166666666667</v>
      </c>
      <c r="J716" s="84"/>
      <c r="L716" t="s">
        <v>100</v>
      </c>
    </row>
    <row r="717" spans="1:10" ht="12.75">
      <c r="A717" s="45">
        <f t="shared" si="20"/>
        <v>39649</v>
      </c>
      <c r="B717" s="46">
        <v>39649</v>
      </c>
      <c r="C717" s="83">
        <v>0.05</v>
      </c>
      <c r="D717" s="54"/>
      <c r="E717" s="84" t="str">
        <f t="shared" si="21"/>
        <v>3Q2008</v>
      </c>
      <c r="F717" s="55">
        <f>IF(COUNTIF(C713:C715,"&gt;0")&lt;3,"N/A",AVERAGE(C713:C715))</f>
        <v>0.053</v>
      </c>
      <c r="G717" s="54"/>
      <c r="H717" s="4">
        <v>39630</v>
      </c>
      <c r="I717" s="111">
        <f t="shared" si="22"/>
        <v>0.06748333333333334</v>
      </c>
      <c r="J717" s="84"/>
    </row>
    <row r="718" spans="1:12" ht="12.75">
      <c r="A718" s="51">
        <f t="shared" si="20"/>
        <v>39680</v>
      </c>
      <c r="B718" s="52">
        <v>39680</v>
      </c>
      <c r="C718" s="56">
        <v>0.05</v>
      </c>
      <c r="E718" s="2" t="str">
        <f t="shared" si="21"/>
        <v>3Q2008</v>
      </c>
      <c r="F718" s="55">
        <f>+F717</f>
        <v>0.053</v>
      </c>
      <c r="H718" s="4">
        <v>39661</v>
      </c>
      <c r="I718" s="111">
        <f t="shared" si="22"/>
        <v>0.06477500000000001</v>
      </c>
      <c r="J718" s="2"/>
      <c r="L718" s="1" t="s">
        <v>101</v>
      </c>
    </row>
    <row r="719" spans="1:12" ht="12.75">
      <c r="A719" s="45">
        <f t="shared" si="20"/>
        <v>39711</v>
      </c>
      <c r="B719" s="46">
        <v>39711</v>
      </c>
      <c r="C719" s="56">
        <v>0.05</v>
      </c>
      <c r="E719" s="2" t="str">
        <f t="shared" si="21"/>
        <v>3Q2008</v>
      </c>
      <c r="F719" s="55">
        <f>+F718</f>
        <v>0.053</v>
      </c>
      <c r="H719" s="4">
        <v>39692</v>
      </c>
      <c r="I719" s="111">
        <f t="shared" si="22"/>
        <v>0.06206666666666668</v>
      </c>
      <c r="J719" s="2"/>
      <c r="L719" t="s">
        <v>104</v>
      </c>
    </row>
    <row r="720" spans="1:10" ht="12.75">
      <c r="A720" s="45">
        <f t="shared" si="20"/>
        <v>39741</v>
      </c>
      <c r="B720" s="46">
        <v>39741</v>
      </c>
      <c r="C720" s="128">
        <v>0.0456</v>
      </c>
      <c r="E720" s="2" t="str">
        <f t="shared" si="21"/>
        <v>4Q2008</v>
      </c>
      <c r="F720" s="55">
        <f>IF(COUNTIF(C716:C718,"&gt;0")&lt;3,"N/A",AVERAGE(C716:C718))</f>
        <v>0.05000000000000001</v>
      </c>
      <c r="H720" s="4">
        <v>39722</v>
      </c>
      <c r="I720" s="111">
        <f t="shared" si="22"/>
        <v>0.05954166666666668</v>
      </c>
      <c r="J720" s="84"/>
    </row>
    <row r="721" spans="1:16" ht="12.75">
      <c r="A721" s="51">
        <f t="shared" si="20"/>
        <v>39772</v>
      </c>
      <c r="B721" s="52">
        <v>39772</v>
      </c>
      <c r="C721" s="128">
        <v>0.04</v>
      </c>
      <c r="E721" s="2" t="str">
        <f t="shared" si="21"/>
        <v>4Q2008</v>
      </c>
      <c r="F721" s="55">
        <f>+F720</f>
        <v>0.05000000000000001</v>
      </c>
      <c r="H721" s="4">
        <v>39753</v>
      </c>
      <c r="I721" s="111">
        <f t="shared" si="22"/>
        <v>0.056891666666666674</v>
      </c>
      <c r="J721" s="84"/>
      <c r="L721" s="54"/>
      <c r="M721" s="54"/>
      <c r="N721" s="54"/>
      <c r="O721" s="54"/>
      <c r="P721" s="54"/>
    </row>
    <row r="722" spans="1:10" ht="12.75">
      <c r="A722" s="45">
        <f t="shared" si="20"/>
        <v>39802</v>
      </c>
      <c r="B722" s="46">
        <v>39802</v>
      </c>
      <c r="C722" s="128">
        <v>0.0361</v>
      </c>
      <c r="E722" s="2" t="str">
        <f t="shared" si="21"/>
        <v>4Q2008</v>
      </c>
      <c r="F722" s="55">
        <f>+F721</f>
        <v>0.05000000000000001</v>
      </c>
      <c r="H722" s="4">
        <v>39783</v>
      </c>
      <c r="I722" s="111">
        <f t="shared" si="22"/>
        <v>0.053975</v>
      </c>
      <c r="J722" s="84"/>
    </row>
    <row r="723" spans="1:10" ht="12.75">
      <c r="A723" s="45">
        <f t="shared" si="20"/>
        <v>39833</v>
      </c>
      <c r="B723" s="46">
        <v>39833</v>
      </c>
      <c r="C723" s="128">
        <v>0.0325</v>
      </c>
      <c r="E723" s="2" t="str">
        <f t="shared" si="21"/>
        <v>1Q2009</v>
      </c>
      <c r="F723" s="55">
        <f>IF(COUNTIF(C719:C721,"&gt;0")&lt;3,"N/A",AVERAGE(C719:C721))</f>
        <v>0.0452</v>
      </c>
      <c r="H723" s="4">
        <v>39814</v>
      </c>
      <c r="I723" s="111">
        <f t="shared" si="22"/>
        <v>0.050875000000000004</v>
      </c>
      <c r="J723" s="84"/>
    </row>
    <row r="724" spans="1:10" ht="12.75">
      <c r="A724" s="51">
        <f t="shared" si="20"/>
        <v>39864</v>
      </c>
      <c r="B724" s="52">
        <v>39864</v>
      </c>
      <c r="C724" s="128">
        <v>0.0325</v>
      </c>
      <c r="E724" s="2" t="str">
        <f t="shared" si="21"/>
        <v>1Q2009</v>
      </c>
      <c r="F724" s="55">
        <f>+F723</f>
        <v>0.0452</v>
      </c>
      <c r="H724" s="4">
        <v>39845</v>
      </c>
      <c r="I724" s="111">
        <f t="shared" si="22"/>
        <v>0.04776666666666666</v>
      </c>
      <c r="J724" s="2"/>
    </row>
    <row r="725" spans="1:10" ht="12.75">
      <c r="A725" s="45">
        <f t="shared" si="20"/>
        <v>39892</v>
      </c>
      <c r="B725" s="46">
        <v>39892</v>
      </c>
      <c r="C725" s="128">
        <v>0.0325</v>
      </c>
      <c r="E725" s="2" t="str">
        <f t="shared" si="21"/>
        <v>1Q2009</v>
      </c>
      <c r="F725" s="55">
        <f>+F724</f>
        <v>0.0452</v>
      </c>
      <c r="H725" s="4">
        <v>39873</v>
      </c>
      <c r="I725" s="111">
        <f t="shared" si="22"/>
        <v>0.045474999999999995</v>
      </c>
      <c r="J725" s="2"/>
    </row>
    <row r="726" spans="1:10" ht="12.75">
      <c r="A726" s="45">
        <f t="shared" si="20"/>
        <v>39923</v>
      </c>
      <c r="B726" s="46">
        <v>39923</v>
      </c>
      <c r="C726" s="128">
        <v>0.0325</v>
      </c>
      <c r="E726" s="2" t="str">
        <f t="shared" si="21"/>
        <v>2Q2009</v>
      </c>
      <c r="F726" s="55">
        <f>IF(COUNTIF(C722:C724,"&gt;0")&lt;3,"N/A",AVERAGE(C722:C724))</f>
        <v>0.0337</v>
      </c>
      <c r="H726" s="4">
        <v>39904</v>
      </c>
      <c r="I726" s="111">
        <f t="shared" si="22"/>
        <v>0.04346666666666666</v>
      </c>
      <c r="J726" s="84"/>
    </row>
    <row r="727" spans="1:10" ht="12.75">
      <c r="A727" s="51">
        <f t="shared" si="20"/>
        <v>39953</v>
      </c>
      <c r="B727" s="52">
        <v>39953</v>
      </c>
      <c r="C727" s="128">
        <v>0.0325</v>
      </c>
      <c r="E727" s="2" t="str">
        <f t="shared" si="21"/>
        <v>2Q2009</v>
      </c>
      <c r="F727" s="55">
        <f>+F726</f>
        <v>0.0337</v>
      </c>
      <c r="H727" s="4">
        <v>39934</v>
      </c>
      <c r="I727" s="111">
        <f t="shared" si="22"/>
        <v>0.04180833333333333</v>
      </c>
      <c r="J727" s="84"/>
    </row>
    <row r="728" spans="1:10" ht="12.75">
      <c r="A728" s="45">
        <f t="shared" si="20"/>
        <v>39984</v>
      </c>
      <c r="B728" s="46">
        <v>39984</v>
      </c>
      <c r="C728" s="128">
        <v>0.0325</v>
      </c>
      <c r="E728" s="2" t="str">
        <f t="shared" si="21"/>
        <v>2Q2009</v>
      </c>
      <c r="F728" s="55">
        <f>+F727</f>
        <v>0.0337</v>
      </c>
      <c r="H728" s="4">
        <v>39965</v>
      </c>
      <c r="I728" s="111">
        <f t="shared" si="22"/>
        <v>0.04035</v>
      </c>
      <c r="J728" s="84"/>
    </row>
    <row r="729" spans="1:10" ht="12.75">
      <c r="A729" s="45">
        <f t="shared" si="20"/>
        <v>40014</v>
      </c>
      <c r="B729" s="46">
        <v>40014</v>
      </c>
      <c r="C729" s="128">
        <v>0.0325</v>
      </c>
      <c r="E729" s="2" t="str">
        <f t="shared" si="21"/>
        <v>3Q2009</v>
      </c>
      <c r="F729" s="55">
        <f>IF(COUNTIF(C725:C727,"&gt;0")&lt;3,"N/A",AVERAGE(C725:C727))</f>
        <v>0.0325</v>
      </c>
      <c r="H729" s="4">
        <v>39995</v>
      </c>
      <c r="I729" s="111">
        <f>AVERAGE(C717:C728)</f>
        <v>0.03889166666666666</v>
      </c>
      <c r="J729" s="84"/>
    </row>
    <row r="730" spans="1:9" ht="12.75">
      <c r="A730" s="51">
        <f t="shared" si="20"/>
        <v>40045</v>
      </c>
      <c r="B730" s="52">
        <v>40045</v>
      </c>
      <c r="C730" s="128">
        <v>0.0325</v>
      </c>
      <c r="E730" s="2" t="str">
        <f t="shared" si="21"/>
        <v>3Q2009</v>
      </c>
      <c r="F730" s="55">
        <f>+F729</f>
        <v>0.0325</v>
      </c>
      <c r="H730" s="4">
        <v>40026</v>
      </c>
      <c r="I730" s="111">
        <f aca="true" t="shared" si="23" ref="I730:I764">AVERAGE(C718:C729)</f>
        <v>0.03743333333333332</v>
      </c>
    </row>
    <row r="731" spans="1:9" ht="12.75">
      <c r="A731" s="45">
        <f t="shared" si="20"/>
        <v>40076</v>
      </c>
      <c r="B731" s="46">
        <v>40076</v>
      </c>
      <c r="C731" s="128">
        <v>0.0325</v>
      </c>
      <c r="E731" s="2" t="str">
        <f t="shared" si="21"/>
        <v>3Q2009</v>
      </c>
      <c r="F731" s="55">
        <f>+F730</f>
        <v>0.0325</v>
      </c>
      <c r="H731" s="4">
        <v>40057</v>
      </c>
      <c r="I731" s="111">
        <f t="shared" si="23"/>
        <v>0.035974999999999986</v>
      </c>
    </row>
    <row r="732" spans="1:9" ht="12.75">
      <c r="A732" s="45">
        <f t="shared" si="20"/>
        <v>40106</v>
      </c>
      <c r="B732" s="46">
        <v>40106</v>
      </c>
      <c r="C732" s="128">
        <v>0.0325</v>
      </c>
      <c r="E732" s="2" t="str">
        <f t="shared" si="21"/>
        <v>4Q2009</v>
      </c>
      <c r="F732" s="55">
        <f>IF(COUNTIF(C728:C730,"&gt;0")&lt;3,"N/A",AVERAGE(C728:C730))</f>
        <v>0.0325</v>
      </c>
      <c r="H732" s="4">
        <v>40087</v>
      </c>
      <c r="I732" s="111">
        <f t="shared" si="23"/>
        <v>0.03451666666666666</v>
      </c>
    </row>
    <row r="733" spans="1:9" ht="12.75">
      <c r="A733" s="51">
        <f t="shared" si="20"/>
        <v>40137</v>
      </c>
      <c r="B733" s="52">
        <v>40137</v>
      </c>
      <c r="C733" s="128">
        <v>0.0325</v>
      </c>
      <c r="E733" s="2" t="str">
        <f t="shared" si="21"/>
        <v>4Q2009</v>
      </c>
      <c r="F733" s="55">
        <f>+F732</f>
        <v>0.0325</v>
      </c>
      <c r="H733" s="4">
        <v>40118</v>
      </c>
      <c r="I733" s="111">
        <f t="shared" si="23"/>
        <v>0.03342499999999999</v>
      </c>
    </row>
    <row r="734" spans="1:9" ht="12.75">
      <c r="A734" s="45">
        <f t="shared" si="20"/>
        <v>40167</v>
      </c>
      <c r="B734" s="46">
        <v>40167</v>
      </c>
      <c r="C734" s="128">
        <v>0.0325</v>
      </c>
      <c r="E734" s="2" t="str">
        <f t="shared" si="21"/>
        <v>4Q2009</v>
      </c>
      <c r="F734" s="55">
        <f>+F733</f>
        <v>0.0325</v>
      </c>
      <c r="H734" s="4">
        <v>40148</v>
      </c>
      <c r="I734" s="111">
        <f t="shared" si="23"/>
        <v>0.032799999999999996</v>
      </c>
    </row>
    <row r="735" spans="1:9" ht="12.75">
      <c r="A735" s="45">
        <f t="shared" si="20"/>
        <v>40198</v>
      </c>
      <c r="B735" s="46">
        <v>40198</v>
      </c>
      <c r="C735" s="128">
        <v>0.0325</v>
      </c>
      <c r="E735" s="2" t="str">
        <f t="shared" si="21"/>
        <v>1Q2010</v>
      </c>
      <c r="F735" s="55">
        <f>IF(COUNTIF(C731:C733,"&gt;0")&lt;3,"N/A",AVERAGE(C731:C733))</f>
        <v>0.0325</v>
      </c>
      <c r="H735" s="4">
        <v>40179</v>
      </c>
      <c r="I735" s="111">
        <f t="shared" si="23"/>
        <v>0.032499999999999994</v>
      </c>
    </row>
    <row r="736" spans="1:9" ht="12.75">
      <c r="A736" s="51">
        <f t="shared" si="20"/>
        <v>40229</v>
      </c>
      <c r="B736" s="52">
        <v>40229</v>
      </c>
      <c r="C736" s="128">
        <v>0.0325</v>
      </c>
      <c r="E736" s="2" t="str">
        <f t="shared" si="21"/>
        <v>1Q2010</v>
      </c>
      <c r="F736" s="55">
        <f>+F735</f>
        <v>0.0325</v>
      </c>
      <c r="H736" s="4">
        <v>40210</v>
      </c>
      <c r="I736" s="111">
        <f t="shared" si="23"/>
        <v>0.032499999999999994</v>
      </c>
    </row>
    <row r="737" spans="1:9" ht="12.75">
      <c r="A737" s="45">
        <f t="shared" si="20"/>
        <v>40257</v>
      </c>
      <c r="B737" s="46">
        <v>40257</v>
      </c>
      <c r="C737" s="128">
        <v>0.0325</v>
      </c>
      <c r="E737" s="2" t="str">
        <f t="shared" si="21"/>
        <v>1Q2010</v>
      </c>
      <c r="F737" s="55">
        <f>+F736</f>
        <v>0.0325</v>
      </c>
      <c r="H737" s="4">
        <v>40238</v>
      </c>
      <c r="I737" s="111">
        <f t="shared" si="23"/>
        <v>0.032499999999999994</v>
      </c>
    </row>
    <row r="738" spans="1:9" ht="12.75">
      <c r="A738" s="45">
        <f t="shared" si="20"/>
        <v>40288</v>
      </c>
      <c r="B738" s="46">
        <v>40288</v>
      </c>
      <c r="C738" s="128">
        <v>0.0325</v>
      </c>
      <c r="E738" s="2" t="str">
        <f t="shared" si="21"/>
        <v>2Q2010</v>
      </c>
      <c r="F738" s="55">
        <f>IF(COUNTIF(C734:C736,"&gt;0")&lt;3,"N/A",AVERAGE(C734:C736))</f>
        <v>0.0325</v>
      </c>
      <c r="H738" s="4">
        <v>40269</v>
      </c>
      <c r="I738" s="111">
        <f t="shared" si="23"/>
        <v>0.032499999999999994</v>
      </c>
    </row>
    <row r="739" spans="1:9" ht="12.75">
      <c r="A739" s="51">
        <f t="shared" si="20"/>
        <v>40318</v>
      </c>
      <c r="B739" s="52">
        <v>40318</v>
      </c>
      <c r="C739" s="128">
        <v>0.0325</v>
      </c>
      <c r="E739" s="2" t="str">
        <f t="shared" si="21"/>
        <v>2Q2010</v>
      </c>
      <c r="F739" s="55">
        <f>+F738</f>
        <v>0.0325</v>
      </c>
      <c r="H739" s="4">
        <v>40299</v>
      </c>
      <c r="I739" s="111">
        <f t="shared" si="23"/>
        <v>0.032499999999999994</v>
      </c>
    </row>
    <row r="740" spans="1:9" ht="12.75">
      <c r="A740" s="45">
        <f t="shared" si="20"/>
        <v>40349</v>
      </c>
      <c r="B740" s="46">
        <v>40349</v>
      </c>
      <c r="C740" s="128">
        <v>0.0325</v>
      </c>
      <c r="E740" s="2" t="str">
        <f t="shared" si="21"/>
        <v>2Q2010</v>
      </c>
      <c r="F740" s="55">
        <f>+F739</f>
        <v>0.0325</v>
      </c>
      <c r="H740" s="4">
        <v>40330</v>
      </c>
      <c r="I740" s="111">
        <f t="shared" si="23"/>
        <v>0.032499999999999994</v>
      </c>
    </row>
    <row r="741" spans="1:9" ht="12.75">
      <c r="A741" s="45">
        <f t="shared" si="20"/>
        <v>40379</v>
      </c>
      <c r="B741" s="46">
        <v>40379</v>
      </c>
      <c r="C741" s="128">
        <v>0.0325</v>
      </c>
      <c r="E741" s="2" t="str">
        <f t="shared" si="21"/>
        <v>3Q2010</v>
      </c>
      <c r="F741" s="55">
        <f aca="true" t="shared" si="24" ref="F741:F758">IF(COUNTIF(C737:C739,"&gt;0")&lt;3,"N/A",AVERAGE(C737:C739))</f>
        <v>0.0325</v>
      </c>
      <c r="H741" s="129">
        <v>40360</v>
      </c>
      <c r="I741" s="130">
        <f t="shared" si="23"/>
        <v>0.032499999999999994</v>
      </c>
    </row>
    <row r="742" spans="1:9" ht="12.75">
      <c r="A742" s="51">
        <f t="shared" si="20"/>
        <v>40410</v>
      </c>
      <c r="B742" s="52">
        <v>40410</v>
      </c>
      <c r="C742" s="128">
        <v>0.0325</v>
      </c>
      <c r="E742" s="2" t="str">
        <f t="shared" si="21"/>
        <v>3Q2010</v>
      </c>
      <c r="F742" s="55">
        <f t="shared" si="24"/>
        <v>0.0325</v>
      </c>
      <c r="H742" s="4">
        <v>40391</v>
      </c>
      <c r="I742" s="111">
        <f t="shared" si="23"/>
        <v>0.032499999999999994</v>
      </c>
    </row>
    <row r="743" spans="1:9" ht="12.75">
      <c r="A743" s="45">
        <f t="shared" si="20"/>
        <v>40441</v>
      </c>
      <c r="B743" s="46">
        <v>40441</v>
      </c>
      <c r="C743" s="128">
        <v>0.0325</v>
      </c>
      <c r="E743" s="2" t="str">
        <f t="shared" si="21"/>
        <v>3Q2010</v>
      </c>
      <c r="F743" s="55">
        <f t="shared" si="24"/>
        <v>0.0325</v>
      </c>
      <c r="H743" s="4">
        <v>40422</v>
      </c>
      <c r="I743" s="111">
        <f t="shared" si="23"/>
        <v>0.032499999999999994</v>
      </c>
    </row>
    <row r="744" spans="1:9" ht="12.75">
      <c r="A744" s="45">
        <f t="shared" si="20"/>
        <v>40471</v>
      </c>
      <c r="B744" s="46">
        <v>40471</v>
      </c>
      <c r="C744" s="128">
        <v>0.0325</v>
      </c>
      <c r="E744" s="2" t="str">
        <f t="shared" si="21"/>
        <v>4Q2010</v>
      </c>
      <c r="F744" s="55">
        <f t="shared" si="24"/>
        <v>0.0325</v>
      </c>
      <c r="H744" s="4">
        <v>40452</v>
      </c>
      <c r="I744" s="111">
        <f t="shared" si="23"/>
        <v>0.032499999999999994</v>
      </c>
    </row>
    <row r="745" spans="1:9" ht="12.75">
      <c r="A745" s="51">
        <f t="shared" si="20"/>
        <v>40502</v>
      </c>
      <c r="B745" s="52">
        <v>40502</v>
      </c>
      <c r="C745" s="128">
        <v>0.0325</v>
      </c>
      <c r="E745" s="2" t="str">
        <f t="shared" si="21"/>
        <v>4Q2010</v>
      </c>
      <c r="F745" s="55">
        <f t="shared" si="24"/>
        <v>0.0325</v>
      </c>
      <c r="H745" s="4">
        <v>40483</v>
      </c>
      <c r="I745" s="111">
        <f t="shared" si="23"/>
        <v>0.032499999999999994</v>
      </c>
    </row>
    <row r="746" spans="1:9" ht="12.75">
      <c r="A746" s="45">
        <f t="shared" si="20"/>
        <v>40532</v>
      </c>
      <c r="B746" s="46">
        <v>40532</v>
      </c>
      <c r="C746" s="128">
        <v>0.0325</v>
      </c>
      <c r="E746" s="2" t="str">
        <f t="shared" si="21"/>
        <v>4Q2010</v>
      </c>
      <c r="F746" s="55">
        <f t="shared" si="24"/>
        <v>0.0325</v>
      </c>
      <c r="H746" s="4">
        <v>40513</v>
      </c>
      <c r="I746" s="111">
        <f t="shared" si="23"/>
        <v>0.032499999999999994</v>
      </c>
    </row>
    <row r="747" spans="1:9" ht="12.75">
      <c r="A747" s="45">
        <f t="shared" si="20"/>
        <v>40563</v>
      </c>
      <c r="B747" s="46">
        <v>40563</v>
      </c>
      <c r="C747" s="128">
        <v>0.0325</v>
      </c>
      <c r="E747" s="2" t="str">
        <f t="shared" si="21"/>
        <v>1Q2011</v>
      </c>
      <c r="F747" s="55">
        <f t="shared" si="24"/>
        <v>0.0325</v>
      </c>
      <c r="H747" s="4">
        <v>40544</v>
      </c>
      <c r="I747" s="111">
        <f t="shared" si="23"/>
        <v>0.032499999999999994</v>
      </c>
    </row>
    <row r="748" spans="1:9" ht="12.75">
      <c r="A748" s="51">
        <f t="shared" si="20"/>
        <v>40594</v>
      </c>
      <c r="B748" s="52">
        <v>40594</v>
      </c>
      <c r="C748" s="128">
        <v>0.0325</v>
      </c>
      <c r="E748" s="2" t="str">
        <f t="shared" si="21"/>
        <v>1Q2011</v>
      </c>
      <c r="F748" s="55">
        <f t="shared" si="24"/>
        <v>0.0325</v>
      </c>
      <c r="H748" s="4">
        <v>40575</v>
      </c>
      <c r="I748" s="111">
        <f t="shared" si="23"/>
        <v>0.032499999999999994</v>
      </c>
    </row>
    <row r="749" spans="1:9" ht="12.75">
      <c r="A749" s="45">
        <f t="shared" si="20"/>
        <v>40622</v>
      </c>
      <c r="B749" s="46">
        <v>40622</v>
      </c>
      <c r="C749" s="128">
        <v>0.0325</v>
      </c>
      <c r="E749" s="2" t="str">
        <f t="shared" si="21"/>
        <v>1Q2011</v>
      </c>
      <c r="F749" s="55">
        <f t="shared" si="24"/>
        <v>0.0325</v>
      </c>
      <c r="H749" s="4">
        <v>40603</v>
      </c>
      <c r="I749" s="111">
        <f t="shared" si="23"/>
        <v>0.032499999999999994</v>
      </c>
    </row>
    <row r="750" spans="1:9" ht="12.75">
      <c r="A750" s="45">
        <f t="shared" si="20"/>
        <v>40653</v>
      </c>
      <c r="B750" s="46">
        <v>40653</v>
      </c>
      <c r="C750" s="128">
        <v>0.0325</v>
      </c>
      <c r="E750" s="2" t="str">
        <f t="shared" si="21"/>
        <v>2Q2011</v>
      </c>
      <c r="F750" s="55">
        <f t="shared" si="24"/>
        <v>0.0325</v>
      </c>
      <c r="H750" s="4">
        <v>40634</v>
      </c>
      <c r="I750" s="111">
        <f t="shared" si="23"/>
        <v>0.032499999999999994</v>
      </c>
    </row>
    <row r="751" spans="1:9" ht="12.75">
      <c r="A751" s="51">
        <f t="shared" si="20"/>
        <v>40683</v>
      </c>
      <c r="B751" s="52">
        <v>40683</v>
      </c>
      <c r="C751" s="128">
        <v>0.0325</v>
      </c>
      <c r="E751" s="2" t="str">
        <f t="shared" si="21"/>
        <v>2Q2011</v>
      </c>
      <c r="F751" s="55">
        <f t="shared" si="24"/>
        <v>0.0325</v>
      </c>
      <c r="H751" s="4">
        <v>40664</v>
      </c>
      <c r="I751" s="111">
        <f t="shared" si="23"/>
        <v>0.032499999999999994</v>
      </c>
    </row>
    <row r="752" spans="1:9" ht="12.75">
      <c r="A752" s="45">
        <f t="shared" si="20"/>
        <v>40714</v>
      </c>
      <c r="B752" s="46">
        <v>40714</v>
      </c>
      <c r="C752" s="128">
        <v>0.0325</v>
      </c>
      <c r="E752" s="2" t="str">
        <f t="shared" si="21"/>
        <v>2Q2011</v>
      </c>
      <c r="F752" s="55">
        <f t="shared" si="24"/>
        <v>0.0325</v>
      </c>
      <c r="H752" s="4">
        <v>40695</v>
      </c>
      <c r="I752" s="111">
        <f t="shared" si="23"/>
        <v>0.032499999999999994</v>
      </c>
    </row>
    <row r="753" spans="1:9" ht="12.75">
      <c r="A753" s="45">
        <f t="shared" si="20"/>
        <v>40744</v>
      </c>
      <c r="B753" s="46">
        <v>40744</v>
      </c>
      <c r="C753" s="128">
        <v>0.0325</v>
      </c>
      <c r="E753" s="2" t="str">
        <f t="shared" si="21"/>
        <v>3Q2011</v>
      </c>
      <c r="F753" s="55">
        <f t="shared" si="24"/>
        <v>0.0325</v>
      </c>
      <c r="H753" s="4">
        <v>40725</v>
      </c>
      <c r="I753" s="111">
        <f t="shared" si="23"/>
        <v>0.032499999999999994</v>
      </c>
    </row>
    <row r="754" spans="1:9" ht="12.75">
      <c r="A754" s="51">
        <f t="shared" si="20"/>
        <v>40775</v>
      </c>
      <c r="B754" s="52">
        <v>40775</v>
      </c>
      <c r="C754" s="128">
        <v>0.0325</v>
      </c>
      <c r="E754" s="2" t="str">
        <f t="shared" si="21"/>
        <v>3Q2011</v>
      </c>
      <c r="F754" s="55">
        <f t="shared" si="24"/>
        <v>0.0325</v>
      </c>
      <c r="H754" s="4">
        <v>40756</v>
      </c>
      <c r="I754" s="111">
        <f t="shared" si="23"/>
        <v>0.032499999999999994</v>
      </c>
    </row>
    <row r="755" spans="1:9" ht="12.75">
      <c r="A755" s="45">
        <f t="shared" si="20"/>
        <v>40806</v>
      </c>
      <c r="B755" s="46">
        <v>40806</v>
      </c>
      <c r="C755" s="128">
        <v>0.0325</v>
      </c>
      <c r="E755" s="2" t="str">
        <f t="shared" si="21"/>
        <v>3Q2011</v>
      </c>
      <c r="F755" s="55">
        <f t="shared" si="24"/>
        <v>0.0325</v>
      </c>
      <c r="H755" s="4">
        <v>40787</v>
      </c>
      <c r="I755" s="111">
        <f t="shared" si="23"/>
        <v>0.032499999999999994</v>
      </c>
    </row>
    <row r="756" spans="1:9" ht="12.75">
      <c r="A756" s="45">
        <f t="shared" si="20"/>
        <v>40836</v>
      </c>
      <c r="B756" s="46">
        <v>40836</v>
      </c>
      <c r="C756" s="128">
        <v>0.0325</v>
      </c>
      <c r="E756" s="2" t="str">
        <f t="shared" si="21"/>
        <v>4Q2011</v>
      </c>
      <c r="F756" s="55">
        <f t="shared" si="24"/>
        <v>0.0325</v>
      </c>
      <c r="H756" s="4">
        <v>40817</v>
      </c>
      <c r="I756" s="111">
        <f t="shared" si="23"/>
        <v>0.032499999999999994</v>
      </c>
    </row>
    <row r="757" spans="1:9" ht="12.75">
      <c r="A757" s="51">
        <f t="shared" si="20"/>
        <v>40867</v>
      </c>
      <c r="B757" s="52">
        <v>40867</v>
      </c>
      <c r="C757" s="128">
        <v>0.0325</v>
      </c>
      <c r="E757" s="2" t="str">
        <f t="shared" si="21"/>
        <v>4Q2011</v>
      </c>
      <c r="F757" s="55">
        <f t="shared" si="24"/>
        <v>0.0325</v>
      </c>
      <c r="H757" s="4">
        <v>40848</v>
      </c>
      <c r="I757" s="111">
        <f t="shared" si="23"/>
        <v>0.032499999999999994</v>
      </c>
    </row>
    <row r="758" spans="1:9" ht="12.75">
      <c r="A758" s="45">
        <f t="shared" si="20"/>
        <v>40897</v>
      </c>
      <c r="B758" s="46">
        <v>40897</v>
      </c>
      <c r="C758" s="128">
        <v>0.0325</v>
      </c>
      <c r="E758" s="2" t="str">
        <f t="shared" si="21"/>
        <v>4Q2011</v>
      </c>
      <c r="F758" s="55">
        <f t="shared" si="24"/>
        <v>0.0325</v>
      </c>
      <c r="H758" s="4">
        <v>40878</v>
      </c>
      <c r="I758" s="111">
        <f t="shared" si="23"/>
        <v>0.032499999999999994</v>
      </c>
    </row>
    <row r="759" spans="1:9" ht="12.75">
      <c r="A759" s="45">
        <f t="shared" si="20"/>
        <v>40928</v>
      </c>
      <c r="B759" s="46">
        <v>40928</v>
      </c>
      <c r="C759" s="128">
        <v>0.0325</v>
      </c>
      <c r="E759" s="2" t="str">
        <f t="shared" si="21"/>
        <v>1Q2012</v>
      </c>
      <c r="F759" s="55">
        <f>IF(COUNTIF(C755:C757,"&gt;0")&lt;3,"N/A",AVERAGE(C755:C757))</f>
        <v>0.0325</v>
      </c>
      <c r="H759" s="4">
        <v>40909</v>
      </c>
      <c r="I759" s="111">
        <f t="shared" si="23"/>
        <v>0.032499999999999994</v>
      </c>
    </row>
    <row r="760" spans="1:9" ht="12.75">
      <c r="A760" s="51">
        <f t="shared" si="20"/>
        <v>40959</v>
      </c>
      <c r="B760" s="52">
        <v>40959</v>
      </c>
      <c r="C760" s="128">
        <v>0.0325</v>
      </c>
      <c r="E760" s="2" t="str">
        <f t="shared" si="21"/>
        <v>1Q2012</v>
      </c>
      <c r="F760" s="55">
        <f>+F759</f>
        <v>0.0325</v>
      </c>
      <c r="H760" s="4">
        <v>40940</v>
      </c>
      <c r="I760" s="111">
        <f t="shared" si="23"/>
        <v>0.032499999999999994</v>
      </c>
    </row>
    <row r="761" spans="1:9" ht="12.75">
      <c r="A761" s="45">
        <f t="shared" si="20"/>
        <v>40988</v>
      </c>
      <c r="B761" s="46">
        <v>40988</v>
      </c>
      <c r="C761" s="128">
        <v>0.0325</v>
      </c>
      <c r="E761" s="2" t="str">
        <f t="shared" si="21"/>
        <v>1Q2012</v>
      </c>
      <c r="F761" s="55">
        <f>+F760</f>
        <v>0.0325</v>
      </c>
      <c r="H761" s="4">
        <v>40969</v>
      </c>
      <c r="I761" s="111">
        <f t="shared" si="23"/>
        <v>0.032499999999999994</v>
      </c>
    </row>
    <row r="762" spans="1:9" ht="12.75">
      <c r="A762" s="45">
        <f t="shared" si="20"/>
        <v>41019</v>
      </c>
      <c r="B762" s="46">
        <v>41019</v>
      </c>
      <c r="C762" s="128">
        <v>0.0325</v>
      </c>
      <c r="E762" s="2" t="str">
        <f t="shared" si="21"/>
        <v>2Q2012</v>
      </c>
      <c r="F762" s="55">
        <f>IF(COUNTIF(C758:C760,"&gt;0")&lt;3,"N/A",AVERAGE(C758:C760))</f>
        <v>0.0325</v>
      </c>
      <c r="H762" s="4">
        <v>41000</v>
      </c>
      <c r="I762" s="111">
        <f t="shared" si="23"/>
        <v>0.032499999999999994</v>
      </c>
    </row>
    <row r="763" spans="1:9" ht="12.75">
      <c r="A763" s="51">
        <f t="shared" si="20"/>
        <v>41049</v>
      </c>
      <c r="B763" s="52">
        <v>41049</v>
      </c>
      <c r="C763" s="128">
        <v>0.0325</v>
      </c>
      <c r="E763" s="2" t="str">
        <f t="shared" si="21"/>
        <v>2Q2012</v>
      </c>
      <c r="F763" s="55">
        <f>+F762</f>
        <v>0.0325</v>
      </c>
      <c r="H763" s="4">
        <v>41030</v>
      </c>
      <c r="I763" s="111">
        <f t="shared" si="23"/>
        <v>0.032499999999999994</v>
      </c>
    </row>
    <row r="764" spans="1:9" ht="12.75">
      <c r="A764" s="45">
        <f t="shared" si="20"/>
        <v>41080</v>
      </c>
      <c r="B764" s="46">
        <v>41080</v>
      </c>
      <c r="C764" s="128">
        <v>0.0325</v>
      </c>
      <c r="E764" s="2" t="str">
        <f t="shared" si="21"/>
        <v>2Q2012</v>
      </c>
      <c r="F764" s="55">
        <f>+F763</f>
        <v>0.0325</v>
      </c>
      <c r="H764" s="4">
        <v>41061</v>
      </c>
      <c r="I764" s="111">
        <f t="shared" si="23"/>
        <v>0.032499999999999994</v>
      </c>
    </row>
    <row r="765" spans="1:9" ht="12.75">
      <c r="A765" s="45">
        <f t="shared" si="20"/>
        <v>41110</v>
      </c>
      <c r="B765" s="46">
        <v>41110</v>
      </c>
      <c r="C765" s="128">
        <v>0.0325</v>
      </c>
      <c r="E765" s="2" t="str">
        <f t="shared" si="21"/>
        <v>3Q2012</v>
      </c>
      <c r="F765" s="55">
        <f>IF(COUNTIF(C761:C763,"&gt;0")&lt;3,"N/A",AVERAGE(C761:C763))</f>
        <v>0.0325</v>
      </c>
      <c r="H765" s="4">
        <v>41091</v>
      </c>
      <c r="I765" s="111">
        <f>AVERAGE(C753:C764)</f>
        <v>0.032499999999999994</v>
      </c>
    </row>
    <row r="766" spans="1:9" ht="12.75">
      <c r="A766" s="51">
        <f t="shared" si="20"/>
        <v>41141</v>
      </c>
      <c r="B766" s="52">
        <v>41141</v>
      </c>
      <c r="C766" s="128">
        <v>0.0325</v>
      </c>
      <c r="E766" s="2" t="str">
        <f t="shared" si="21"/>
        <v>3Q2012</v>
      </c>
      <c r="F766" s="55">
        <f>+F765</f>
        <v>0.0325</v>
      </c>
      <c r="H766" s="4">
        <f>H765+31</f>
        <v>41122</v>
      </c>
      <c r="I766" s="111">
        <f aca="true" t="shared" si="25" ref="I766:I777">AVERAGE(C754:C765)</f>
        <v>0.032499999999999994</v>
      </c>
    </row>
    <row r="767" spans="1:9" ht="12.75">
      <c r="A767" s="45">
        <f t="shared" si="20"/>
        <v>41172</v>
      </c>
      <c r="B767" s="46">
        <v>41172</v>
      </c>
      <c r="C767" s="128">
        <v>0.0325</v>
      </c>
      <c r="E767" s="2" t="str">
        <f t="shared" si="21"/>
        <v>3Q2012</v>
      </c>
      <c r="F767" s="55">
        <f>+F766</f>
        <v>0.0325</v>
      </c>
      <c r="H767" s="4">
        <f aca="true" t="shared" si="26" ref="H767:H776">H766+31</f>
        <v>41153</v>
      </c>
      <c r="I767" s="111">
        <f t="shared" si="25"/>
        <v>0.032499999999999994</v>
      </c>
    </row>
    <row r="768" spans="1:9" ht="12.75">
      <c r="A768" s="45">
        <f t="shared" si="20"/>
        <v>41202</v>
      </c>
      <c r="B768" s="46">
        <v>41202</v>
      </c>
      <c r="C768" s="128">
        <v>0.0325</v>
      </c>
      <c r="E768" s="2" t="str">
        <f t="shared" si="21"/>
        <v>4Q2012</v>
      </c>
      <c r="F768" s="55">
        <f>IF(COUNTIF(C764:C766,"&gt;0")&lt;3,"N/A",AVERAGE(C764:C766))</f>
        <v>0.0325</v>
      </c>
      <c r="H768" s="4">
        <f>H767+30</f>
        <v>41183</v>
      </c>
      <c r="I768" s="111">
        <f t="shared" si="25"/>
        <v>0.032499999999999994</v>
      </c>
    </row>
    <row r="769" spans="1:9" ht="12.75">
      <c r="A769" s="51">
        <f t="shared" si="20"/>
        <v>41233</v>
      </c>
      <c r="B769" s="52">
        <v>41233</v>
      </c>
      <c r="C769" s="128">
        <v>0.0325</v>
      </c>
      <c r="E769" s="2" t="str">
        <f t="shared" si="21"/>
        <v>4Q2012</v>
      </c>
      <c r="F769" s="55">
        <f>+F768</f>
        <v>0.0325</v>
      </c>
      <c r="H769" s="4">
        <f t="shared" si="26"/>
        <v>41214</v>
      </c>
      <c r="I769" s="111">
        <f t="shared" si="25"/>
        <v>0.032499999999999994</v>
      </c>
    </row>
    <row r="770" spans="1:9" ht="12.75">
      <c r="A770" s="45">
        <f t="shared" si="20"/>
        <v>41263</v>
      </c>
      <c r="B770" s="46">
        <v>41263</v>
      </c>
      <c r="C770" s="128">
        <v>0.0325</v>
      </c>
      <c r="E770" s="2" t="str">
        <f t="shared" si="21"/>
        <v>4Q2012</v>
      </c>
      <c r="F770" s="55">
        <f>+F769</f>
        <v>0.0325</v>
      </c>
      <c r="H770" s="4">
        <f>H769+30</f>
        <v>41244</v>
      </c>
      <c r="I770" s="111">
        <f t="shared" si="25"/>
        <v>0.032499999999999994</v>
      </c>
    </row>
    <row r="771" spans="1:9" ht="12.75">
      <c r="A771" s="45">
        <f t="shared" si="20"/>
        <v>41294</v>
      </c>
      <c r="B771" s="46">
        <v>41294</v>
      </c>
      <c r="C771" s="128">
        <v>0.0325</v>
      </c>
      <c r="E771" s="2" t="str">
        <f t="shared" si="21"/>
        <v>1Q2013</v>
      </c>
      <c r="F771" s="55">
        <f>IF(COUNTIF(C767:C769,"&gt;0")&lt;3,"N/A",AVERAGE(C767:C769))</f>
        <v>0.0325</v>
      </c>
      <c r="H771" s="4">
        <f t="shared" si="26"/>
        <v>41275</v>
      </c>
      <c r="I771" s="111">
        <f t="shared" si="25"/>
        <v>0.032499999999999994</v>
      </c>
    </row>
    <row r="772" spans="1:9" ht="12.75">
      <c r="A772" s="51">
        <f t="shared" si="20"/>
        <v>41325</v>
      </c>
      <c r="B772" s="52">
        <v>41325</v>
      </c>
      <c r="C772" s="128">
        <v>0.0325</v>
      </c>
      <c r="E772" s="2" t="str">
        <f t="shared" si="21"/>
        <v>1Q2013</v>
      </c>
      <c r="F772" s="55">
        <f>+F771</f>
        <v>0.0325</v>
      </c>
      <c r="H772" s="4">
        <f t="shared" si="26"/>
        <v>41306</v>
      </c>
      <c r="I772" s="111">
        <f t="shared" si="25"/>
        <v>0.032499999999999994</v>
      </c>
    </row>
    <row r="773" spans="1:9" ht="12.75">
      <c r="A773" s="45">
        <f t="shared" si="20"/>
        <v>41353</v>
      </c>
      <c r="B773" s="46">
        <v>41353</v>
      </c>
      <c r="C773" s="128">
        <v>0.0325</v>
      </c>
      <c r="E773" s="2" t="str">
        <f t="shared" si="21"/>
        <v>1Q2013</v>
      </c>
      <c r="F773" s="55">
        <f>+F772</f>
        <v>0.0325</v>
      </c>
      <c r="H773" s="4">
        <f>H772+28</f>
        <v>41334</v>
      </c>
      <c r="I773" s="111">
        <f t="shared" si="25"/>
        <v>0.032499999999999994</v>
      </c>
    </row>
    <row r="774" spans="1:9" ht="12.75">
      <c r="A774" s="45">
        <f aca="true" t="shared" si="27" ref="A774:A837">+B774</f>
        <v>41384</v>
      </c>
      <c r="B774" s="46">
        <v>41384</v>
      </c>
      <c r="C774" s="128">
        <v>0.0325</v>
      </c>
      <c r="E774" s="2" t="str">
        <f t="shared" si="21"/>
        <v>2Q2013</v>
      </c>
      <c r="F774" s="55">
        <f>IF(COUNTIF(C770:C772,"&gt;0")&lt;3,"N/A",AVERAGE(C770:C772))</f>
        <v>0.0325</v>
      </c>
      <c r="H774" s="4">
        <f t="shared" si="26"/>
        <v>41365</v>
      </c>
      <c r="I774" s="111">
        <f t="shared" si="25"/>
        <v>0.032499999999999994</v>
      </c>
    </row>
    <row r="775" spans="1:9" ht="12.75">
      <c r="A775" s="51">
        <f t="shared" si="27"/>
        <v>41414</v>
      </c>
      <c r="B775" s="52">
        <v>41414</v>
      </c>
      <c r="C775" s="128">
        <v>0.0325</v>
      </c>
      <c r="E775" s="2" t="str">
        <f t="shared" si="21"/>
        <v>2Q2013</v>
      </c>
      <c r="F775" s="55">
        <f>+F774</f>
        <v>0.0325</v>
      </c>
      <c r="H775" s="4">
        <f>H774+30</f>
        <v>41395</v>
      </c>
      <c r="I775" s="111">
        <f t="shared" si="25"/>
        <v>0.032499999999999994</v>
      </c>
    </row>
    <row r="776" spans="1:9" ht="12.75">
      <c r="A776" s="45">
        <f t="shared" si="27"/>
        <v>41445</v>
      </c>
      <c r="B776" s="46">
        <v>41445</v>
      </c>
      <c r="C776" s="128">
        <v>0.0325</v>
      </c>
      <c r="E776" s="2" t="str">
        <f t="shared" si="21"/>
        <v>2Q2013</v>
      </c>
      <c r="F776" s="55">
        <f>+F775</f>
        <v>0.0325</v>
      </c>
      <c r="H776" s="4">
        <f t="shared" si="26"/>
        <v>41426</v>
      </c>
      <c r="I776" s="111">
        <f t="shared" si="25"/>
        <v>0.032499999999999994</v>
      </c>
    </row>
    <row r="777" spans="1:9" ht="12.75">
      <c r="A777" s="45">
        <f t="shared" si="27"/>
        <v>41475</v>
      </c>
      <c r="B777" s="46">
        <v>41475</v>
      </c>
      <c r="C777" s="56" t="s">
        <v>13</v>
      </c>
      <c r="E777" s="2" t="str">
        <f t="shared" si="21"/>
        <v>3Q2013</v>
      </c>
      <c r="F777" s="55">
        <f>IF(COUNTIF(C773:C775,"&gt;0")&lt;3,"N/A",AVERAGE(C773:C775))</f>
        <v>0.0325</v>
      </c>
      <c r="H777" s="4">
        <f>H776+30</f>
        <v>41456</v>
      </c>
      <c r="I777" s="111">
        <f t="shared" si="25"/>
        <v>0.032499999999999994</v>
      </c>
    </row>
    <row r="778" spans="1:6" ht="12.75">
      <c r="A778" s="51">
        <f t="shared" si="27"/>
        <v>41506</v>
      </c>
      <c r="B778" s="52">
        <v>41506</v>
      </c>
      <c r="C778" s="56" t="s">
        <v>13</v>
      </c>
      <c r="E778" s="2" t="str">
        <f t="shared" si="21"/>
        <v>3Q2013</v>
      </c>
      <c r="F778" s="55">
        <f>+F777</f>
        <v>0.0325</v>
      </c>
    </row>
    <row r="779" spans="1:6" ht="12.75">
      <c r="A779" s="45">
        <f t="shared" si="27"/>
        <v>41537</v>
      </c>
      <c r="B779" s="46">
        <v>41537</v>
      </c>
      <c r="C779" s="56" t="s">
        <v>13</v>
      </c>
      <c r="E779" s="2" t="str">
        <f t="shared" si="21"/>
        <v>3Q2013</v>
      </c>
      <c r="F779" s="55">
        <f>+F778</f>
        <v>0.0325</v>
      </c>
    </row>
    <row r="780" spans="1:6" ht="12.75">
      <c r="A780" s="45">
        <f t="shared" si="27"/>
        <v>41567</v>
      </c>
      <c r="B780" s="46">
        <v>41567</v>
      </c>
      <c r="C780" s="56" t="s">
        <v>13</v>
      </c>
      <c r="E780" s="2" t="str">
        <f aca="true" t="shared" si="28" ref="E780:E843">IF(MONTH(B780)&lt;4,"1",IF(MONTH(B780)&lt;7,"2",IF(MONTH(B780)&lt;10,"3","4")))&amp;"Q"&amp;YEAR(B780)</f>
        <v>4Q2013</v>
      </c>
      <c r="F780" s="55" t="str">
        <f>IF(COUNTIF(C776:C778,"&gt;0")&lt;3,"N/A",AVERAGE(C776:C778))</f>
        <v>N/A</v>
      </c>
    </row>
    <row r="781" spans="1:6" ht="12.75">
      <c r="A781" s="51">
        <f t="shared" si="27"/>
        <v>41598</v>
      </c>
      <c r="B781" s="52">
        <v>41598</v>
      </c>
      <c r="C781" s="56" t="s">
        <v>13</v>
      </c>
      <c r="E781" s="2" t="str">
        <f t="shared" si="28"/>
        <v>4Q2013</v>
      </c>
      <c r="F781" s="55" t="str">
        <f>+F780</f>
        <v>N/A</v>
      </c>
    </row>
    <row r="782" spans="1:6" ht="12.75">
      <c r="A782" s="45">
        <f t="shared" si="27"/>
        <v>41628</v>
      </c>
      <c r="B782" s="46">
        <v>41628</v>
      </c>
      <c r="C782" s="56" t="s">
        <v>13</v>
      </c>
      <c r="E782" s="2" t="str">
        <f t="shared" si="28"/>
        <v>4Q2013</v>
      </c>
      <c r="F782" s="55" t="str">
        <f>+F781</f>
        <v>N/A</v>
      </c>
    </row>
    <row r="783" spans="1:6" ht="12.75">
      <c r="A783" s="45">
        <f t="shared" si="27"/>
        <v>41659</v>
      </c>
      <c r="B783" s="46">
        <v>41659</v>
      </c>
      <c r="C783" s="56" t="s">
        <v>13</v>
      </c>
      <c r="E783" s="2" t="str">
        <f t="shared" si="28"/>
        <v>1Q2014</v>
      </c>
      <c r="F783" s="55" t="str">
        <f>IF(COUNTIF(C779:C781,"&gt;0")&lt;3,"N/A",AVERAGE(C779:C781))</f>
        <v>N/A</v>
      </c>
    </row>
    <row r="784" spans="1:6" ht="12.75">
      <c r="A784" s="51">
        <f t="shared" si="27"/>
        <v>41690</v>
      </c>
      <c r="B784" s="52">
        <v>41690</v>
      </c>
      <c r="C784" s="56" t="s">
        <v>13</v>
      </c>
      <c r="E784" s="2" t="str">
        <f t="shared" si="28"/>
        <v>1Q2014</v>
      </c>
      <c r="F784" s="55" t="str">
        <f>+F783</f>
        <v>N/A</v>
      </c>
    </row>
    <row r="785" spans="1:6" ht="12.75">
      <c r="A785" s="45">
        <f t="shared" si="27"/>
        <v>41718</v>
      </c>
      <c r="B785" s="46">
        <v>41718</v>
      </c>
      <c r="C785" s="56" t="s">
        <v>13</v>
      </c>
      <c r="E785" s="2" t="str">
        <f t="shared" si="28"/>
        <v>1Q2014</v>
      </c>
      <c r="F785" s="55" t="str">
        <f>+F784</f>
        <v>N/A</v>
      </c>
    </row>
    <row r="786" spans="1:6" ht="12.75">
      <c r="A786" s="45">
        <f t="shared" si="27"/>
        <v>41749</v>
      </c>
      <c r="B786" s="46">
        <v>41749</v>
      </c>
      <c r="C786" s="56" t="s">
        <v>13</v>
      </c>
      <c r="E786" s="2" t="str">
        <f t="shared" si="28"/>
        <v>2Q2014</v>
      </c>
      <c r="F786" s="55" t="str">
        <f>IF(COUNTIF(C782:C784,"&gt;0")&lt;3,"N/A",AVERAGE(C782:C784))</f>
        <v>N/A</v>
      </c>
    </row>
    <row r="787" spans="1:6" ht="12.75">
      <c r="A787" s="51">
        <f t="shared" si="27"/>
        <v>41779</v>
      </c>
      <c r="B787" s="52">
        <v>41779</v>
      </c>
      <c r="C787" s="56" t="s">
        <v>13</v>
      </c>
      <c r="E787" s="2" t="str">
        <f t="shared" si="28"/>
        <v>2Q2014</v>
      </c>
      <c r="F787" s="55" t="str">
        <f>+F786</f>
        <v>N/A</v>
      </c>
    </row>
    <row r="788" spans="1:6" ht="12.75">
      <c r="A788" s="45">
        <f t="shared" si="27"/>
        <v>41810</v>
      </c>
      <c r="B788" s="46">
        <v>41810</v>
      </c>
      <c r="C788" s="56" t="s">
        <v>13</v>
      </c>
      <c r="E788" s="2" t="str">
        <f t="shared" si="28"/>
        <v>2Q2014</v>
      </c>
      <c r="F788" s="55" t="str">
        <f>+F787</f>
        <v>N/A</v>
      </c>
    </row>
    <row r="789" spans="1:6" ht="12.75">
      <c r="A789" s="45">
        <f t="shared" si="27"/>
        <v>41840</v>
      </c>
      <c r="B789" s="46">
        <v>41840</v>
      </c>
      <c r="C789" s="56" t="s">
        <v>13</v>
      </c>
      <c r="E789" s="2" t="str">
        <f t="shared" si="28"/>
        <v>3Q2014</v>
      </c>
      <c r="F789" s="55" t="str">
        <f>IF(COUNTIF(C785:C787,"&gt;0")&lt;3,"N/A",AVERAGE(C785:C787))</f>
        <v>N/A</v>
      </c>
    </row>
    <row r="790" spans="1:6" ht="12.75">
      <c r="A790" s="51">
        <f t="shared" si="27"/>
        <v>41871</v>
      </c>
      <c r="B790" s="52">
        <v>41871</v>
      </c>
      <c r="C790" s="56" t="s">
        <v>13</v>
      </c>
      <c r="E790" s="2" t="str">
        <f t="shared" si="28"/>
        <v>3Q2014</v>
      </c>
      <c r="F790" s="55" t="str">
        <f>+F789</f>
        <v>N/A</v>
      </c>
    </row>
    <row r="791" spans="1:6" ht="12.75">
      <c r="A791" s="45">
        <f t="shared" si="27"/>
        <v>41902</v>
      </c>
      <c r="B791" s="46">
        <v>41902</v>
      </c>
      <c r="C791" s="56" t="s">
        <v>13</v>
      </c>
      <c r="E791" s="2" t="str">
        <f t="shared" si="28"/>
        <v>3Q2014</v>
      </c>
      <c r="F791" s="55" t="str">
        <f>+F790</f>
        <v>N/A</v>
      </c>
    </row>
    <row r="792" spans="1:6" ht="12.75">
      <c r="A792" s="45">
        <f t="shared" si="27"/>
        <v>41932</v>
      </c>
      <c r="B792" s="46">
        <v>41932</v>
      </c>
      <c r="C792" s="56" t="s">
        <v>13</v>
      </c>
      <c r="E792" s="2" t="str">
        <f t="shared" si="28"/>
        <v>4Q2014</v>
      </c>
      <c r="F792" s="55" t="str">
        <f>IF(COUNTIF(C788:C790,"&gt;0")&lt;3,"N/A",AVERAGE(C788:C790))</f>
        <v>N/A</v>
      </c>
    </row>
    <row r="793" spans="1:6" ht="12.75">
      <c r="A793" s="51">
        <f t="shared" si="27"/>
        <v>41963</v>
      </c>
      <c r="B793" s="52">
        <v>41963</v>
      </c>
      <c r="C793" s="56" t="s">
        <v>13</v>
      </c>
      <c r="E793" s="2" t="str">
        <f t="shared" si="28"/>
        <v>4Q2014</v>
      </c>
      <c r="F793" s="55" t="str">
        <f>+F792</f>
        <v>N/A</v>
      </c>
    </row>
    <row r="794" spans="1:6" ht="12.75">
      <c r="A794" s="45">
        <f t="shared" si="27"/>
        <v>41993</v>
      </c>
      <c r="B794" s="46">
        <v>41993</v>
      </c>
      <c r="C794" s="56" t="s">
        <v>13</v>
      </c>
      <c r="E794" s="2" t="str">
        <f t="shared" si="28"/>
        <v>4Q2014</v>
      </c>
      <c r="F794" s="55" t="str">
        <f>+F793</f>
        <v>N/A</v>
      </c>
    </row>
    <row r="795" spans="1:6" ht="12.75">
      <c r="A795" s="45">
        <f t="shared" si="27"/>
        <v>42024</v>
      </c>
      <c r="B795" s="46">
        <v>42024</v>
      </c>
      <c r="C795" s="56" t="s">
        <v>13</v>
      </c>
      <c r="E795" s="2" t="str">
        <f t="shared" si="28"/>
        <v>1Q2015</v>
      </c>
      <c r="F795" s="55" t="str">
        <f>IF(COUNTIF(C791:C793,"&gt;0")&lt;3,"N/A",AVERAGE(C791:C793))</f>
        <v>N/A</v>
      </c>
    </row>
    <row r="796" spans="1:6" ht="12.75">
      <c r="A796" s="51">
        <f t="shared" si="27"/>
        <v>42055</v>
      </c>
      <c r="B796" s="52">
        <v>42055</v>
      </c>
      <c r="C796" s="56" t="s">
        <v>13</v>
      </c>
      <c r="E796" s="2" t="str">
        <f t="shared" si="28"/>
        <v>1Q2015</v>
      </c>
      <c r="F796" s="55" t="str">
        <f>+F795</f>
        <v>N/A</v>
      </c>
    </row>
    <row r="797" spans="1:6" ht="12.75">
      <c r="A797" s="45">
        <f t="shared" si="27"/>
        <v>42083</v>
      </c>
      <c r="B797" s="46">
        <v>42083</v>
      </c>
      <c r="C797" s="56" t="s">
        <v>13</v>
      </c>
      <c r="E797" s="2" t="str">
        <f t="shared" si="28"/>
        <v>1Q2015</v>
      </c>
      <c r="F797" s="55" t="str">
        <f>+F796</f>
        <v>N/A</v>
      </c>
    </row>
    <row r="798" spans="1:6" ht="12.75">
      <c r="A798" s="45">
        <f t="shared" si="27"/>
        <v>42114</v>
      </c>
      <c r="B798" s="46">
        <v>42114</v>
      </c>
      <c r="C798" s="56" t="s">
        <v>13</v>
      </c>
      <c r="E798" s="2" t="str">
        <f t="shared" si="28"/>
        <v>2Q2015</v>
      </c>
      <c r="F798" s="55" t="str">
        <f>IF(COUNTIF(C794:C796,"&gt;0")&lt;3,"N/A",AVERAGE(C794:C796))</f>
        <v>N/A</v>
      </c>
    </row>
    <row r="799" spans="1:6" ht="12.75">
      <c r="A799" s="51">
        <f t="shared" si="27"/>
        <v>42144</v>
      </c>
      <c r="B799" s="52">
        <v>42144</v>
      </c>
      <c r="C799" s="56" t="s">
        <v>13</v>
      </c>
      <c r="E799" s="2" t="str">
        <f t="shared" si="28"/>
        <v>2Q2015</v>
      </c>
      <c r="F799" s="55" t="str">
        <f>+F798</f>
        <v>N/A</v>
      </c>
    </row>
    <row r="800" spans="1:6" ht="12.75">
      <c r="A800" s="45">
        <f t="shared" si="27"/>
        <v>42175</v>
      </c>
      <c r="B800" s="46">
        <v>42175</v>
      </c>
      <c r="C800" s="56" t="s">
        <v>13</v>
      </c>
      <c r="E800" s="2" t="str">
        <f t="shared" si="28"/>
        <v>2Q2015</v>
      </c>
      <c r="F800" s="55" t="str">
        <f>+F799</f>
        <v>N/A</v>
      </c>
    </row>
    <row r="801" spans="1:6" ht="12.75">
      <c r="A801" s="45">
        <f t="shared" si="27"/>
        <v>42205</v>
      </c>
      <c r="B801" s="46">
        <v>42205</v>
      </c>
      <c r="C801" s="56" t="s">
        <v>13</v>
      </c>
      <c r="E801" s="2" t="str">
        <f t="shared" si="28"/>
        <v>3Q2015</v>
      </c>
      <c r="F801" s="55" t="str">
        <f>IF(COUNTIF(C797:C799,"&gt;0")&lt;3,"N/A",AVERAGE(C797:C799))</f>
        <v>N/A</v>
      </c>
    </row>
    <row r="802" spans="1:6" ht="12.75">
      <c r="A802" s="51">
        <f t="shared" si="27"/>
        <v>42236</v>
      </c>
      <c r="B802" s="52">
        <v>42236</v>
      </c>
      <c r="C802" s="56" t="s">
        <v>13</v>
      </c>
      <c r="E802" s="2" t="str">
        <f t="shared" si="28"/>
        <v>3Q2015</v>
      </c>
      <c r="F802" s="55" t="str">
        <f>+F801</f>
        <v>N/A</v>
      </c>
    </row>
    <row r="803" spans="1:6" ht="12.75">
      <c r="A803" s="45">
        <f t="shared" si="27"/>
        <v>42267</v>
      </c>
      <c r="B803" s="46">
        <v>42267</v>
      </c>
      <c r="C803" s="56" t="s">
        <v>13</v>
      </c>
      <c r="E803" s="2" t="str">
        <f t="shared" si="28"/>
        <v>3Q2015</v>
      </c>
      <c r="F803" s="55" t="str">
        <f>+F802</f>
        <v>N/A</v>
      </c>
    </row>
    <row r="804" spans="1:6" ht="12.75">
      <c r="A804" s="45">
        <f t="shared" si="27"/>
        <v>42297</v>
      </c>
      <c r="B804" s="46">
        <v>42297</v>
      </c>
      <c r="C804" s="56" t="s">
        <v>13</v>
      </c>
      <c r="E804" s="2" t="str">
        <f t="shared" si="28"/>
        <v>4Q2015</v>
      </c>
      <c r="F804" s="55" t="str">
        <f>IF(COUNTIF(C800:C802,"&gt;0")&lt;3,"N/A",AVERAGE(C800:C802))</f>
        <v>N/A</v>
      </c>
    </row>
    <row r="805" spans="1:6" ht="12.75">
      <c r="A805" s="51">
        <f t="shared" si="27"/>
        <v>42328</v>
      </c>
      <c r="B805" s="52">
        <v>42328</v>
      </c>
      <c r="C805" s="56" t="s">
        <v>13</v>
      </c>
      <c r="E805" s="2" t="str">
        <f t="shared" si="28"/>
        <v>4Q2015</v>
      </c>
      <c r="F805" s="55" t="str">
        <f>+F804</f>
        <v>N/A</v>
      </c>
    </row>
    <row r="806" spans="1:6" ht="12.75">
      <c r="A806" s="45">
        <f t="shared" si="27"/>
        <v>42358</v>
      </c>
      <c r="B806" s="46">
        <v>42358</v>
      </c>
      <c r="C806" s="56" t="s">
        <v>13</v>
      </c>
      <c r="E806" s="2" t="str">
        <f t="shared" si="28"/>
        <v>4Q2015</v>
      </c>
      <c r="F806" s="55" t="str">
        <f>+F805</f>
        <v>N/A</v>
      </c>
    </row>
    <row r="807" spans="1:6" ht="12.75">
      <c r="A807" s="45">
        <f t="shared" si="27"/>
        <v>42389</v>
      </c>
      <c r="B807" s="46">
        <v>42389</v>
      </c>
      <c r="C807" s="56" t="s">
        <v>13</v>
      </c>
      <c r="E807" s="2" t="str">
        <f t="shared" si="28"/>
        <v>1Q2016</v>
      </c>
      <c r="F807" s="55" t="str">
        <f>IF(COUNTIF(C803:C805,"&gt;0")&lt;3,"N/A",AVERAGE(C803:C805))</f>
        <v>N/A</v>
      </c>
    </row>
    <row r="808" spans="1:6" ht="12.75">
      <c r="A808" s="51">
        <f t="shared" si="27"/>
        <v>42420</v>
      </c>
      <c r="B808" s="52">
        <v>42420</v>
      </c>
      <c r="C808" s="56" t="s">
        <v>13</v>
      </c>
      <c r="E808" s="2" t="str">
        <f t="shared" si="28"/>
        <v>1Q2016</v>
      </c>
      <c r="F808" s="55" t="str">
        <f>+F807</f>
        <v>N/A</v>
      </c>
    </row>
    <row r="809" spans="1:6" ht="12.75">
      <c r="A809" s="45">
        <f t="shared" si="27"/>
        <v>42449</v>
      </c>
      <c r="B809" s="46">
        <v>42449</v>
      </c>
      <c r="C809" s="56" t="s">
        <v>13</v>
      </c>
      <c r="E809" s="2" t="str">
        <f t="shared" si="28"/>
        <v>1Q2016</v>
      </c>
      <c r="F809" s="55" t="str">
        <f>+F808</f>
        <v>N/A</v>
      </c>
    </row>
    <row r="810" spans="1:6" ht="12.75">
      <c r="A810" s="45">
        <f t="shared" si="27"/>
        <v>42480</v>
      </c>
      <c r="B810" s="46">
        <v>42480</v>
      </c>
      <c r="C810" s="56" t="s">
        <v>13</v>
      </c>
      <c r="E810" s="2" t="str">
        <f t="shared" si="28"/>
        <v>2Q2016</v>
      </c>
      <c r="F810" s="55" t="str">
        <f>IF(COUNTIF(C806:C808,"&gt;0")&lt;3,"N/A",AVERAGE(C806:C808))</f>
        <v>N/A</v>
      </c>
    </row>
    <row r="811" spans="1:6" ht="12.75">
      <c r="A811" s="51">
        <f t="shared" si="27"/>
        <v>42510</v>
      </c>
      <c r="B811" s="52">
        <v>42510</v>
      </c>
      <c r="C811" s="56" t="s">
        <v>13</v>
      </c>
      <c r="E811" s="2" t="str">
        <f t="shared" si="28"/>
        <v>2Q2016</v>
      </c>
      <c r="F811" s="55" t="str">
        <f>+F810</f>
        <v>N/A</v>
      </c>
    </row>
    <row r="812" spans="1:6" ht="12.75">
      <c r="A812" s="45">
        <f t="shared" si="27"/>
        <v>42541</v>
      </c>
      <c r="B812" s="46">
        <v>42541</v>
      </c>
      <c r="C812" s="56" t="s">
        <v>13</v>
      </c>
      <c r="E812" s="2" t="str">
        <f t="shared" si="28"/>
        <v>2Q2016</v>
      </c>
      <c r="F812" s="55" t="str">
        <f>+F811</f>
        <v>N/A</v>
      </c>
    </row>
    <row r="813" spans="1:6" ht="12.75">
      <c r="A813" s="45">
        <f t="shared" si="27"/>
        <v>42571</v>
      </c>
      <c r="B813" s="46">
        <v>42571</v>
      </c>
      <c r="C813" s="56" t="s">
        <v>13</v>
      </c>
      <c r="E813" s="2" t="str">
        <f t="shared" si="28"/>
        <v>3Q2016</v>
      </c>
      <c r="F813" s="55" t="str">
        <f>IF(COUNTIF(C809:C811,"&gt;0")&lt;3,"N/A",AVERAGE(C809:C811))</f>
        <v>N/A</v>
      </c>
    </row>
    <row r="814" spans="1:6" ht="12.75">
      <c r="A814" s="51">
        <f t="shared" si="27"/>
        <v>42602</v>
      </c>
      <c r="B814" s="52">
        <v>42602</v>
      </c>
      <c r="C814" s="56" t="s">
        <v>13</v>
      </c>
      <c r="E814" s="2" t="str">
        <f t="shared" si="28"/>
        <v>3Q2016</v>
      </c>
      <c r="F814" s="55" t="str">
        <f>+F813</f>
        <v>N/A</v>
      </c>
    </row>
    <row r="815" spans="1:6" ht="12.75">
      <c r="A815" s="45">
        <f t="shared" si="27"/>
        <v>42633</v>
      </c>
      <c r="B815" s="46">
        <v>42633</v>
      </c>
      <c r="C815" s="56" t="s">
        <v>13</v>
      </c>
      <c r="E815" s="2" t="str">
        <f t="shared" si="28"/>
        <v>3Q2016</v>
      </c>
      <c r="F815" s="55" t="str">
        <f>+F814</f>
        <v>N/A</v>
      </c>
    </row>
    <row r="816" spans="1:6" ht="12.75">
      <c r="A816" s="45">
        <f t="shared" si="27"/>
        <v>42663</v>
      </c>
      <c r="B816" s="46">
        <v>42663</v>
      </c>
      <c r="C816" s="56" t="s">
        <v>13</v>
      </c>
      <c r="E816" s="2" t="str">
        <f t="shared" si="28"/>
        <v>4Q2016</v>
      </c>
      <c r="F816" s="55" t="str">
        <f>IF(COUNTIF(C812:C814,"&gt;0")&lt;3,"N/A",AVERAGE(C812:C814))</f>
        <v>N/A</v>
      </c>
    </row>
    <row r="817" spans="1:6" ht="12.75">
      <c r="A817" s="51">
        <f t="shared" si="27"/>
        <v>42694</v>
      </c>
      <c r="B817" s="52">
        <v>42694</v>
      </c>
      <c r="C817" s="56" t="s">
        <v>13</v>
      </c>
      <c r="E817" s="2" t="str">
        <f t="shared" si="28"/>
        <v>4Q2016</v>
      </c>
      <c r="F817" s="55" t="str">
        <f>+F816</f>
        <v>N/A</v>
      </c>
    </row>
    <row r="818" spans="1:6" ht="12.75">
      <c r="A818" s="45">
        <f t="shared" si="27"/>
        <v>42724</v>
      </c>
      <c r="B818" s="46">
        <v>42724</v>
      </c>
      <c r="C818" s="56" t="s">
        <v>13</v>
      </c>
      <c r="E818" s="2" t="str">
        <f t="shared" si="28"/>
        <v>4Q2016</v>
      </c>
      <c r="F818" s="55" t="str">
        <f>+F817</f>
        <v>N/A</v>
      </c>
    </row>
    <row r="819" spans="1:6" ht="12.75">
      <c r="A819" s="45">
        <f t="shared" si="27"/>
        <v>42755</v>
      </c>
      <c r="B819" s="46">
        <v>42755</v>
      </c>
      <c r="C819" s="56" t="s">
        <v>13</v>
      </c>
      <c r="E819" s="2" t="str">
        <f t="shared" si="28"/>
        <v>1Q2017</v>
      </c>
      <c r="F819" s="55" t="str">
        <f>IF(COUNTIF(C815:C817,"&gt;0")&lt;3,"N/A",AVERAGE(C815:C817))</f>
        <v>N/A</v>
      </c>
    </row>
    <row r="820" spans="1:6" ht="12.75">
      <c r="A820" s="51">
        <f t="shared" si="27"/>
        <v>42786</v>
      </c>
      <c r="B820" s="52">
        <v>42786</v>
      </c>
      <c r="C820" s="56" t="s">
        <v>13</v>
      </c>
      <c r="E820" s="2" t="str">
        <f t="shared" si="28"/>
        <v>1Q2017</v>
      </c>
      <c r="F820" s="55" t="str">
        <f>+F819</f>
        <v>N/A</v>
      </c>
    </row>
    <row r="821" spans="1:6" ht="12.75">
      <c r="A821" s="45">
        <f t="shared" si="27"/>
        <v>42814</v>
      </c>
      <c r="B821" s="46">
        <v>42814</v>
      </c>
      <c r="C821" s="56" t="s">
        <v>13</v>
      </c>
      <c r="E821" s="2" t="str">
        <f t="shared" si="28"/>
        <v>1Q2017</v>
      </c>
      <c r="F821" s="55" t="str">
        <f>+F820</f>
        <v>N/A</v>
      </c>
    </row>
    <row r="822" spans="1:6" ht="12.75">
      <c r="A822" s="45">
        <f t="shared" si="27"/>
        <v>42845</v>
      </c>
      <c r="B822" s="46">
        <v>42845</v>
      </c>
      <c r="C822" s="56" t="s">
        <v>13</v>
      </c>
      <c r="E822" s="2" t="str">
        <f t="shared" si="28"/>
        <v>2Q2017</v>
      </c>
      <c r="F822" s="55" t="str">
        <f>IF(COUNTIF(C818:C820,"&gt;0")&lt;3,"N/A",AVERAGE(C818:C820))</f>
        <v>N/A</v>
      </c>
    </row>
    <row r="823" spans="1:6" ht="12.75">
      <c r="A823" s="51">
        <f t="shared" si="27"/>
        <v>42875</v>
      </c>
      <c r="B823" s="52">
        <v>42875</v>
      </c>
      <c r="C823" s="56" t="s">
        <v>13</v>
      </c>
      <c r="E823" s="2" t="str">
        <f t="shared" si="28"/>
        <v>2Q2017</v>
      </c>
      <c r="F823" s="55" t="str">
        <f>+F822</f>
        <v>N/A</v>
      </c>
    </row>
    <row r="824" spans="1:6" ht="12.75">
      <c r="A824" s="45">
        <f t="shared" si="27"/>
        <v>42906</v>
      </c>
      <c r="B824" s="46">
        <v>42906</v>
      </c>
      <c r="C824" s="56" t="s">
        <v>13</v>
      </c>
      <c r="E824" s="2" t="str">
        <f t="shared" si="28"/>
        <v>2Q2017</v>
      </c>
      <c r="F824" s="55" t="str">
        <f>+F823</f>
        <v>N/A</v>
      </c>
    </row>
    <row r="825" spans="1:6" ht="12.75">
      <c r="A825" s="45">
        <f t="shared" si="27"/>
        <v>42936</v>
      </c>
      <c r="B825" s="46">
        <v>42936</v>
      </c>
      <c r="C825" s="56" t="s">
        <v>13</v>
      </c>
      <c r="E825" s="2" t="str">
        <f t="shared" si="28"/>
        <v>3Q2017</v>
      </c>
      <c r="F825" s="55" t="str">
        <f>IF(COUNTIF(C821:C823,"&gt;0")&lt;3,"N/A",AVERAGE(C821:C823))</f>
        <v>N/A</v>
      </c>
    </row>
    <row r="826" spans="1:6" ht="12.75">
      <c r="A826" s="51">
        <f t="shared" si="27"/>
        <v>42967</v>
      </c>
      <c r="B826" s="52">
        <v>42967</v>
      </c>
      <c r="C826" s="56" t="s">
        <v>13</v>
      </c>
      <c r="E826" s="2" t="str">
        <f t="shared" si="28"/>
        <v>3Q2017</v>
      </c>
      <c r="F826" s="55" t="str">
        <f>+F825</f>
        <v>N/A</v>
      </c>
    </row>
    <row r="827" spans="1:6" ht="12.75">
      <c r="A827" s="45">
        <f t="shared" si="27"/>
        <v>42998</v>
      </c>
      <c r="B827" s="46">
        <v>42998</v>
      </c>
      <c r="C827" s="56" t="s">
        <v>13</v>
      </c>
      <c r="E827" s="2" t="str">
        <f t="shared" si="28"/>
        <v>3Q2017</v>
      </c>
      <c r="F827" s="55" t="str">
        <f>+F826</f>
        <v>N/A</v>
      </c>
    </row>
    <row r="828" spans="1:6" ht="12.75">
      <c r="A828" s="45">
        <f t="shared" si="27"/>
        <v>43028</v>
      </c>
      <c r="B828" s="46">
        <v>43028</v>
      </c>
      <c r="C828" s="56" t="s">
        <v>13</v>
      </c>
      <c r="E828" s="2" t="str">
        <f t="shared" si="28"/>
        <v>4Q2017</v>
      </c>
      <c r="F828" s="55" t="str">
        <f>IF(COUNTIF(C824:C826,"&gt;0")&lt;3,"N/A",AVERAGE(C824:C826))</f>
        <v>N/A</v>
      </c>
    </row>
    <row r="829" spans="1:6" ht="12.75">
      <c r="A829" s="51">
        <f t="shared" si="27"/>
        <v>43059</v>
      </c>
      <c r="B829" s="52">
        <v>43059</v>
      </c>
      <c r="C829" s="56" t="s">
        <v>13</v>
      </c>
      <c r="E829" s="2" t="str">
        <f t="shared" si="28"/>
        <v>4Q2017</v>
      </c>
      <c r="F829" s="55" t="str">
        <f>+F828</f>
        <v>N/A</v>
      </c>
    </row>
    <row r="830" spans="1:6" ht="12.75">
      <c r="A830" s="45">
        <f t="shared" si="27"/>
        <v>43089</v>
      </c>
      <c r="B830" s="46">
        <v>43089</v>
      </c>
      <c r="C830" s="56" t="s">
        <v>13</v>
      </c>
      <c r="E830" s="2" t="str">
        <f t="shared" si="28"/>
        <v>4Q2017</v>
      </c>
      <c r="F830" s="55" t="str">
        <f>+F829</f>
        <v>N/A</v>
      </c>
    </row>
    <row r="831" spans="1:6" ht="12.75">
      <c r="A831" s="45">
        <f t="shared" si="27"/>
        <v>43120</v>
      </c>
      <c r="B831" s="46">
        <v>43120</v>
      </c>
      <c r="C831" s="56" t="s">
        <v>13</v>
      </c>
      <c r="E831" s="2" t="str">
        <f t="shared" si="28"/>
        <v>1Q2018</v>
      </c>
      <c r="F831" s="55" t="str">
        <f>IF(COUNTIF(C827:C829,"&gt;0")&lt;3,"N/A",AVERAGE(C827:C829))</f>
        <v>N/A</v>
      </c>
    </row>
    <row r="832" spans="1:6" ht="12.75">
      <c r="A832" s="51">
        <f t="shared" si="27"/>
        <v>43151</v>
      </c>
      <c r="B832" s="52">
        <v>43151</v>
      </c>
      <c r="C832" s="56" t="s">
        <v>13</v>
      </c>
      <c r="E832" s="2" t="str">
        <f t="shared" si="28"/>
        <v>1Q2018</v>
      </c>
      <c r="F832" s="55" t="str">
        <f>+F831</f>
        <v>N/A</v>
      </c>
    </row>
    <row r="833" spans="1:6" ht="12.75">
      <c r="A833" s="45">
        <f t="shared" si="27"/>
        <v>43179</v>
      </c>
      <c r="B833" s="46">
        <v>43179</v>
      </c>
      <c r="C833" s="56" t="s">
        <v>13</v>
      </c>
      <c r="E833" s="2" t="str">
        <f t="shared" si="28"/>
        <v>1Q2018</v>
      </c>
      <c r="F833" s="55" t="str">
        <f>+F832</f>
        <v>N/A</v>
      </c>
    </row>
    <row r="834" spans="1:6" ht="12.75">
      <c r="A834" s="45">
        <f t="shared" si="27"/>
        <v>43210</v>
      </c>
      <c r="B834" s="46">
        <v>43210</v>
      </c>
      <c r="C834" s="56" t="s">
        <v>13</v>
      </c>
      <c r="E834" s="2" t="str">
        <f t="shared" si="28"/>
        <v>2Q2018</v>
      </c>
      <c r="F834" s="55" t="str">
        <f>IF(COUNTIF(C830:C832,"&gt;0")&lt;3,"N/A",AVERAGE(C830:C832))</f>
        <v>N/A</v>
      </c>
    </row>
    <row r="835" spans="1:6" ht="12.75">
      <c r="A835" s="51">
        <f t="shared" si="27"/>
        <v>43240</v>
      </c>
      <c r="B835" s="52">
        <v>43240</v>
      </c>
      <c r="C835" s="56" t="s">
        <v>13</v>
      </c>
      <c r="E835" s="2" t="str">
        <f t="shared" si="28"/>
        <v>2Q2018</v>
      </c>
      <c r="F835" s="55" t="str">
        <f>+F834</f>
        <v>N/A</v>
      </c>
    </row>
    <row r="836" spans="1:6" ht="12.75">
      <c r="A836" s="45">
        <f t="shared" si="27"/>
        <v>43271</v>
      </c>
      <c r="B836" s="46">
        <v>43271</v>
      </c>
      <c r="C836" s="56" t="s">
        <v>13</v>
      </c>
      <c r="E836" s="2" t="str">
        <f t="shared" si="28"/>
        <v>2Q2018</v>
      </c>
      <c r="F836" s="55" t="str">
        <f>+F835</f>
        <v>N/A</v>
      </c>
    </row>
    <row r="837" spans="1:6" ht="12.75">
      <c r="A837" s="45">
        <f t="shared" si="27"/>
        <v>43301</v>
      </c>
      <c r="B837" s="46">
        <v>43301</v>
      </c>
      <c r="C837" s="56" t="s">
        <v>13</v>
      </c>
      <c r="E837" s="2" t="str">
        <f t="shared" si="28"/>
        <v>3Q2018</v>
      </c>
      <c r="F837" s="55" t="str">
        <f>IF(COUNTIF(C833:C835,"&gt;0")&lt;3,"N/A",AVERAGE(C833:C835))</f>
        <v>N/A</v>
      </c>
    </row>
    <row r="838" spans="1:6" ht="12.75">
      <c r="A838" s="51">
        <f aca="true" t="shared" si="29" ref="A838:A901">+B838</f>
        <v>43332</v>
      </c>
      <c r="B838" s="52">
        <v>43332</v>
      </c>
      <c r="C838" s="56" t="s">
        <v>13</v>
      </c>
      <c r="E838" s="2" t="str">
        <f t="shared" si="28"/>
        <v>3Q2018</v>
      </c>
      <c r="F838" s="55" t="str">
        <f>+F837</f>
        <v>N/A</v>
      </c>
    </row>
    <row r="839" spans="1:6" ht="12.75">
      <c r="A839" s="45">
        <f t="shared" si="29"/>
        <v>43363</v>
      </c>
      <c r="B839" s="46">
        <v>43363</v>
      </c>
      <c r="C839" s="56" t="s">
        <v>13</v>
      </c>
      <c r="E839" s="2" t="str">
        <f t="shared" si="28"/>
        <v>3Q2018</v>
      </c>
      <c r="F839" s="55" t="str">
        <f>+F838</f>
        <v>N/A</v>
      </c>
    </row>
    <row r="840" spans="1:6" ht="12.75">
      <c r="A840" s="45">
        <f t="shared" si="29"/>
        <v>43393</v>
      </c>
      <c r="B840" s="46">
        <v>43393</v>
      </c>
      <c r="C840" s="56" t="s">
        <v>13</v>
      </c>
      <c r="E840" s="2" t="str">
        <f t="shared" si="28"/>
        <v>4Q2018</v>
      </c>
      <c r="F840" s="55" t="str">
        <f>IF(COUNTIF(C836:C838,"&gt;0")&lt;3,"N/A",AVERAGE(C836:C838))</f>
        <v>N/A</v>
      </c>
    </row>
    <row r="841" spans="1:6" ht="12.75">
      <c r="A841" s="51">
        <f t="shared" si="29"/>
        <v>43424</v>
      </c>
      <c r="B841" s="52">
        <v>43424</v>
      </c>
      <c r="C841" s="56" t="s">
        <v>13</v>
      </c>
      <c r="E841" s="2" t="str">
        <f t="shared" si="28"/>
        <v>4Q2018</v>
      </c>
      <c r="F841" s="55" t="str">
        <f>+F840</f>
        <v>N/A</v>
      </c>
    </row>
    <row r="842" spans="1:6" ht="12.75">
      <c r="A842" s="45">
        <f t="shared" si="29"/>
        <v>43454</v>
      </c>
      <c r="B842" s="46">
        <v>43454</v>
      </c>
      <c r="C842" s="56" t="s">
        <v>13</v>
      </c>
      <c r="E842" s="2" t="str">
        <f t="shared" si="28"/>
        <v>4Q2018</v>
      </c>
      <c r="F842" s="55" t="str">
        <f>+F841</f>
        <v>N/A</v>
      </c>
    </row>
    <row r="843" spans="1:6" ht="12.75">
      <c r="A843" s="45">
        <f t="shared" si="29"/>
        <v>43485</v>
      </c>
      <c r="B843" s="46">
        <v>43485</v>
      </c>
      <c r="C843" s="56" t="s">
        <v>13</v>
      </c>
      <c r="E843" s="2" t="str">
        <f t="shared" si="28"/>
        <v>1Q2019</v>
      </c>
      <c r="F843" s="55" t="str">
        <f>IF(COUNTIF(C839:C841,"&gt;0")&lt;3,"N/A",AVERAGE(C839:C841))</f>
        <v>N/A</v>
      </c>
    </row>
    <row r="844" spans="1:6" ht="12.75">
      <c r="A844" s="51">
        <f t="shared" si="29"/>
        <v>43516</v>
      </c>
      <c r="B844" s="52">
        <v>43516</v>
      </c>
      <c r="C844" s="56" t="s">
        <v>13</v>
      </c>
      <c r="E844" s="2" t="str">
        <f aca="true" t="shared" si="30" ref="E844:E907">IF(MONTH(B844)&lt;4,"1",IF(MONTH(B844)&lt;7,"2",IF(MONTH(B844)&lt;10,"3","4")))&amp;"Q"&amp;YEAR(B844)</f>
        <v>1Q2019</v>
      </c>
      <c r="F844" s="55" t="str">
        <f>+F843</f>
        <v>N/A</v>
      </c>
    </row>
    <row r="845" spans="1:6" ht="12.75">
      <c r="A845" s="45">
        <f t="shared" si="29"/>
        <v>43544</v>
      </c>
      <c r="B845" s="46">
        <v>43544</v>
      </c>
      <c r="C845" s="56" t="s">
        <v>13</v>
      </c>
      <c r="E845" s="2" t="str">
        <f t="shared" si="30"/>
        <v>1Q2019</v>
      </c>
      <c r="F845" s="55" t="str">
        <f>+F844</f>
        <v>N/A</v>
      </c>
    </row>
    <row r="846" spans="1:6" ht="12.75">
      <c r="A846" s="45">
        <f t="shared" si="29"/>
        <v>43575</v>
      </c>
      <c r="B846" s="46">
        <v>43575</v>
      </c>
      <c r="C846" s="56" t="s">
        <v>13</v>
      </c>
      <c r="E846" s="2" t="str">
        <f t="shared" si="30"/>
        <v>2Q2019</v>
      </c>
      <c r="F846" s="55" t="str">
        <f>IF(COUNTIF(C842:C844,"&gt;0")&lt;3,"N/A",AVERAGE(C842:C844))</f>
        <v>N/A</v>
      </c>
    </row>
    <row r="847" spans="1:6" ht="12.75">
      <c r="A847" s="51">
        <f t="shared" si="29"/>
        <v>43605</v>
      </c>
      <c r="B847" s="52">
        <v>43605</v>
      </c>
      <c r="C847" s="56" t="s">
        <v>13</v>
      </c>
      <c r="E847" s="2" t="str">
        <f t="shared" si="30"/>
        <v>2Q2019</v>
      </c>
      <c r="F847" s="55" t="str">
        <f>+F846</f>
        <v>N/A</v>
      </c>
    </row>
    <row r="848" spans="1:6" ht="12.75">
      <c r="A848" s="45">
        <f t="shared" si="29"/>
        <v>43636</v>
      </c>
      <c r="B848" s="46">
        <v>43636</v>
      </c>
      <c r="C848" s="56" t="s">
        <v>13</v>
      </c>
      <c r="E848" s="2" t="str">
        <f t="shared" si="30"/>
        <v>2Q2019</v>
      </c>
      <c r="F848" s="55" t="str">
        <f>+F847</f>
        <v>N/A</v>
      </c>
    </row>
    <row r="849" spans="1:6" ht="12.75">
      <c r="A849" s="45">
        <f t="shared" si="29"/>
        <v>43666</v>
      </c>
      <c r="B849" s="46">
        <v>43666</v>
      </c>
      <c r="C849" s="56" t="s">
        <v>13</v>
      </c>
      <c r="E849" s="2" t="str">
        <f t="shared" si="30"/>
        <v>3Q2019</v>
      </c>
      <c r="F849" s="55" t="str">
        <f>IF(COUNTIF(C845:C847,"&gt;0")&lt;3,"N/A",AVERAGE(C845:C847))</f>
        <v>N/A</v>
      </c>
    </row>
    <row r="850" spans="1:6" ht="12.75">
      <c r="A850" s="51">
        <f t="shared" si="29"/>
        <v>43697</v>
      </c>
      <c r="B850" s="52">
        <v>43697</v>
      </c>
      <c r="C850" s="56" t="s">
        <v>13</v>
      </c>
      <c r="E850" s="2" t="str">
        <f t="shared" si="30"/>
        <v>3Q2019</v>
      </c>
      <c r="F850" s="55" t="str">
        <f>+F849</f>
        <v>N/A</v>
      </c>
    </row>
    <row r="851" spans="1:6" ht="12.75">
      <c r="A851" s="45">
        <f t="shared" si="29"/>
        <v>43728</v>
      </c>
      <c r="B851" s="46">
        <v>43728</v>
      </c>
      <c r="C851" s="56" t="s">
        <v>13</v>
      </c>
      <c r="E851" s="2" t="str">
        <f t="shared" si="30"/>
        <v>3Q2019</v>
      </c>
      <c r="F851" s="55" t="str">
        <f>+F850</f>
        <v>N/A</v>
      </c>
    </row>
    <row r="852" spans="1:6" ht="12.75">
      <c r="A852" s="45">
        <f t="shared" si="29"/>
        <v>43758</v>
      </c>
      <c r="B852" s="46">
        <v>43758</v>
      </c>
      <c r="C852" s="56" t="s">
        <v>13</v>
      </c>
      <c r="E852" s="2" t="str">
        <f t="shared" si="30"/>
        <v>4Q2019</v>
      </c>
      <c r="F852" s="55" t="str">
        <f>IF(COUNTIF(C848:C850,"&gt;0")&lt;3,"N/A",AVERAGE(C848:C850))</f>
        <v>N/A</v>
      </c>
    </row>
    <row r="853" spans="1:6" ht="12.75">
      <c r="A853" s="51">
        <f t="shared" si="29"/>
        <v>43789</v>
      </c>
      <c r="B853" s="52">
        <v>43789</v>
      </c>
      <c r="C853" s="56" t="s">
        <v>13</v>
      </c>
      <c r="E853" s="2" t="str">
        <f t="shared" si="30"/>
        <v>4Q2019</v>
      </c>
      <c r="F853" s="55" t="str">
        <f>+F852</f>
        <v>N/A</v>
      </c>
    </row>
    <row r="854" spans="1:6" ht="12.75">
      <c r="A854" s="45">
        <f t="shared" si="29"/>
        <v>43819</v>
      </c>
      <c r="B854" s="46">
        <v>43819</v>
      </c>
      <c r="C854" s="56" t="s">
        <v>13</v>
      </c>
      <c r="E854" s="2" t="str">
        <f t="shared" si="30"/>
        <v>4Q2019</v>
      </c>
      <c r="F854" s="55" t="str">
        <f>+F853</f>
        <v>N/A</v>
      </c>
    </row>
    <row r="855" spans="1:6" ht="12.75">
      <c r="A855" s="45">
        <f t="shared" si="29"/>
        <v>43850</v>
      </c>
      <c r="B855" s="46">
        <v>43850</v>
      </c>
      <c r="C855" s="56" t="s">
        <v>13</v>
      </c>
      <c r="E855" s="2" t="str">
        <f t="shared" si="30"/>
        <v>1Q2020</v>
      </c>
      <c r="F855" s="55" t="str">
        <f>IF(COUNTIF(C851:C853,"&gt;0")&lt;3,"N/A",AVERAGE(C851:C853))</f>
        <v>N/A</v>
      </c>
    </row>
    <row r="856" spans="1:6" ht="12.75">
      <c r="A856" s="51">
        <f t="shared" si="29"/>
        <v>43881</v>
      </c>
      <c r="B856" s="52">
        <v>43881</v>
      </c>
      <c r="C856" s="56" t="s">
        <v>13</v>
      </c>
      <c r="E856" s="2" t="str">
        <f t="shared" si="30"/>
        <v>1Q2020</v>
      </c>
      <c r="F856" s="55" t="str">
        <f>+F855</f>
        <v>N/A</v>
      </c>
    </row>
    <row r="857" spans="1:6" ht="12.75">
      <c r="A857" s="45">
        <f t="shared" si="29"/>
        <v>43910</v>
      </c>
      <c r="B857" s="46">
        <v>43910</v>
      </c>
      <c r="C857" s="56" t="s">
        <v>13</v>
      </c>
      <c r="E857" s="2" t="str">
        <f t="shared" si="30"/>
        <v>1Q2020</v>
      </c>
      <c r="F857" s="55" t="str">
        <f>+F856</f>
        <v>N/A</v>
      </c>
    </row>
    <row r="858" spans="1:6" ht="12.75">
      <c r="A858" s="45">
        <f t="shared" si="29"/>
        <v>43941</v>
      </c>
      <c r="B858" s="46">
        <v>43941</v>
      </c>
      <c r="C858" s="56" t="s">
        <v>13</v>
      </c>
      <c r="E858" s="2" t="str">
        <f t="shared" si="30"/>
        <v>2Q2020</v>
      </c>
      <c r="F858" s="55" t="str">
        <f>IF(COUNTIF(C854:C856,"&gt;0")&lt;3,"N/A",AVERAGE(C854:C856))</f>
        <v>N/A</v>
      </c>
    </row>
    <row r="859" spans="1:6" ht="12.75">
      <c r="A859" s="51">
        <f t="shared" si="29"/>
        <v>43971</v>
      </c>
      <c r="B859" s="52">
        <v>43971</v>
      </c>
      <c r="C859" s="56" t="s">
        <v>13</v>
      </c>
      <c r="E859" s="2" t="str">
        <f t="shared" si="30"/>
        <v>2Q2020</v>
      </c>
      <c r="F859" s="55" t="str">
        <f>+F858</f>
        <v>N/A</v>
      </c>
    </row>
    <row r="860" spans="1:6" ht="12.75">
      <c r="A860" s="45">
        <f t="shared" si="29"/>
        <v>44002</v>
      </c>
      <c r="B860" s="46">
        <v>44002</v>
      </c>
      <c r="C860" s="56" t="s">
        <v>13</v>
      </c>
      <c r="E860" s="2" t="str">
        <f t="shared" si="30"/>
        <v>2Q2020</v>
      </c>
      <c r="F860" s="55" t="str">
        <f>+F859</f>
        <v>N/A</v>
      </c>
    </row>
    <row r="861" spans="1:6" ht="12.75">
      <c r="A861" s="45">
        <f t="shared" si="29"/>
        <v>44032</v>
      </c>
      <c r="B861" s="46">
        <v>44032</v>
      </c>
      <c r="C861" s="56" t="s">
        <v>13</v>
      </c>
      <c r="E861" s="2" t="str">
        <f t="shared" si="30"/>
        <v>3Q2020</v>
      </c>
      <c r="F861" s="55" t="str">
        <f>IF(COUNTIF(C857:C859,"&gt;0")&lt;3,"N/A",AVERAGE(C857:C859))</f>
        <v>N/A</v>
      </c>
    </row>
    <row r="862" spans="1:6" ht="12.75">
      <c r="A862" s="51">
        <f t="shared" si="29"/>
        <v>44063</v>
      </c>
      <c r="B862" s="52">
        <v>44063</v>
      </c>
      <c r="C862" s="56" t="s">
        <v>13</v>
      </c>
      <c r="E862" s="2" t="str">
        <f t="shared" si="30"/>
        <v>3Q2020</v>
      </c>
      <c r="F862" s="55" t="str">
        <f>+F861</f>
        <v>N/A</v>
      </c>
    </row>
    <row r="863" spans="1:6" ht="12.75">
      <c r="A863" s="45">
        <f t="shared" si="29"/>
        <v>44094</v>
      </c>
      <c r="B863" s="46">
        <v>44094</v>
      </c>
      <c r="C863" s="56" t="s">
        <v>13</v>
      </c>
      <c r="E863" s="2" t="str">
        <f t="shared" si="30"/>
        <v>3Q2020</v>
      </c>
      <c r="F863" s="55" t="str">
        <f>+F862</f>
        <v>N/A</v>
      </c>
    </row>
    <row r="864" spans="1:6" ht="12.75">
      <c r="A864" s="45">
        <f t="shared" si="29"/>
        <v>44124</v>
      </c>
      <c r="B864" s="46">
        <v>44124</v>
      </c>
      <c r="C864" s="56" t="s">
        <v>13</v>
      </c>
      <c r="E864" s="2" t="str">
        <f t="shared" si="30"/>
        <v>4Q2020</v>
      </c>
      <c r="F864" s="55" t="str">
        <f>IF(COUNTIF(C860:C862,"&gt;0")&lt;3,"N/A",AVERAGE(C860:C862))</f>
        <v>N/A</v>
      </c>
    </row>
    <row r="865" spans="1:6" ht="12.75">
      <c r="A865" s="51">
        <f t="shared" si="29"/>
        <v>44155</v>
      </c>
      <c r="B865" s="52">
        <v>44155</v>
      </c>
      <c r="C865" s="56" t="s">
        <v>13</v>
      </c>
      <c r="E865" s="2" t="str">
        <f t="shared" si="30"/>
        <v>4Q2020</v>
      </c>
      <c r="F865" s="55" t="str">
        <f>+F864</f>
        <v>N/A</v>
      </c>
    </row>
    <row r="866" spans="1:6" ht="12.75">
      <c r="A866" s="45">
        <f t="shared" si="29"/>
        <v>44185</v>
      </c>
      <c r="B866" s="46">
        <v>44185</v>
      </c>
      <c r="C866" s="56" t="s">
        <v>13</v>
      </c>
      <c r="E866" s="2" t="str">
        <f t="shared" si="30"/>
        <v>4Q2020</v>
      </c>
      <c r="F866" s="55" t="str">
        <f>+F865</f>
        <v>N/A</v>
      </c>
    </row>
    <row r="867" spans="1:6" ht="12.75">
      <c r="A867" s="45">
        <f t="shared" si="29"/>
        <v>44216</v>
      </c>
      <c r="B867" s="46">
        <v>44216</v>
      </c>
      <c r="C867" s="56" t="s">
        <v>13</v>
      </c>
      <c r="E867" s="2" t="str">
        <f t="shared" si="30"/>
        <v>1Q2021</v>
      </c>
      <c r="F867" s="55" t="str">
        <f>IF(COUNTIF(C863:C865,"&gt;0")&lt;3,"N/A",AVERAGE(C863:C865))</f>
        <v>N/A</v>
      </c>
    </row>
    <row r="868" spans="1:6" ht="12.75">
      <c r="A868" s="51">
        <f t="shared" si="29"/>
        <v>44247</v>
      </c>
      <c r="B868" s="52">
        <v>44247</v>
      </c>
      <c r="C868" s="56" t="s">
        <v>13</v>
      </c>
      <c r="E868" s="2" t="str">
        <f t="shared" si="30"/>
        <v>1Q2021</v>
      </c>
      <c r="F868" s="55" t="str">
        <f>+F867</f>
        <v>N/A</v>
      </c>
    </row>
    <row r="869" spans="1:6" ht="12.75">
      <c r="A869" s="45">
        <f t="shared" si="29"/>
        <v>44275</v>
      </c>
      <c r="B869" s="46">
        <v>44275</v>
      </c>
      <c r="C869" s="56" t="s">
        <v>13</v>
      </c>
      <c r="E869" s="2" t="str">
        <f t="shared" si="30"/>
        <v>1Q2021</v>
      </c>
      <c r="F869" s="55" t="str">
        <f>+F868</f>
        <v>N/A</v>
      </c>
    </row>
    <row r="870" spans="1:6" ht="12.75">
      <c r="A870" s="45">
        <f t="shared" si="29"/>
        <v>44306</v>
      </c>
      <c r="B870" s="46">
        <v>44306</v>
      </c>
      <c r="C870" s="56" t="s">
        <v>13</v>
      </c>
      <c r="E870" s="2" t="str">
        <f t="shared" si="30"/>
        <v>2Q2021</v>
      </c>
      <c r="F870" s="55" t="str">
        <f>IF(COUNTIF(C866:C868,"&gt;0")&lt;3,"N/A",AVERAGE(C866:C868))</f>
        <v>N/A</v>
      </c>
    </row>
    <row r="871" spans="1:6" ht="12.75">
      <c r="A871" s="51">
        <f t="shared" si="29"/>
        <v>44336</v>
      </c>
      <c r="B871" s="52">
        <v>44336</v>
      </c>
      <c r="C871" s="56" t="s">
        <v>13</v>
      </c>
      <c r="E871" s="2" t="str">
        <f t="shared" si="30"/>
        <v>2Q2021</v>
      </c>
      <c r="F871" s="55" t="str">
        <f>+F870</f>
        <v>N/A</v>
      </c>
    </row>
    <row r="872" spans="1:6" ht="12.75">
      <c r="A872" s="45">
        <f t="shared" si="29"/>
        <v>44367</v>
      </c>
      <c r="B872" s="46">
        <v>44367</v>
      </c>
      <c r="C872" s="56" t="s">
        <v>13</v>
      </c>
      <c r="E872" s="2" t="str">
        <f t="shared" si="30"/>
        <v>2Q2021</v>
      </c>
      <c r="F872" s="55" t="str">
        <f>+F871</f>
        <v>N/A</v>
      </c>
    </row>
    <row r="873" spans="1:6" ht="12.75">
      <c r="A873" s="45">
        <f t="shared" si="29"/>
        <v>44397</v>
      </c>
      <c r="B873" s="46">
        <v>44397</v>
      </c>
      <c r="C873" s="56" t="s">
        <v>13</v>
      </c>
      <c r="E873" s="2" t="str">
        <f t="shared" si="30"/>
        <v>3Q2021</v>
      </c>
      <c r="F873" s="55" t="str">
        <f>IF(COUNTIF(C869:C871,"&gt;0")&lt;3,"N/A",AVERAGE(C869:C871))</f>
        <v>N/A</v>
      </c>
    </row>
    <row r="874" spans="1:6" ht="12.75">
      <c r="A874" s="51">
        <f t="shared" si="29"/>
        <v>44428</v>
      </c>
      <c r="B874" s="52">
        <v>44428</v>
      </c>
      <c r="C874" s="56" t="s">
        <v>13</v>
      </c>
      <c r="E874" s="2" t="str">
        <f t="shared" si="30"/>
        <v>3Q2021</v>
      </c>
      <c r="F874" s="55" t="str">
        <f>+F873</f>
        <v>N/A</v>
      </c>
    </row>
    <row r="875" spans="1:6" ht="12.75">
      <c r="A875" s="45">
        <f t="shared" si="29"/>
        <v>44459</v>
      </c>
      <c r="B875" s="46">
        <v>44459</v>
      </c>
      <c r="C875" s="56" t="s">
        <v>13</v>
      </c>
      <c r="E875" s="2" t="str">
        <f t="shared" si="30"/>
        <v>3Q2021</v>
      </c>
      <c r="F875" s="55" t="str">
        <f>+F874</f>
        <v>N/A</v>
      </c>
    </row>
    <row r="876" spans="1:6" ht="12.75">
      <c r="A876" s="45">
        <f t="shared" si="29"/>
        <v>44489</v>
      </c>
      <c r="B876" s="46">
        <v>44489</v>
      </c>
      <c r="C876" s="56" t="s">
        <v>13</v>
      </c>
      <c r="E876" s="2" t="str">
        <f t="shared" si="30"/>
        <v>4Q2021</v>
      </c>
      <c r="F876" s="55" t="str">
        <f>IF(COUNTIF(C872:C874,"&gt;0")&lt;3,"N/A",AVERAGE(C872:C874))</f>
        <v>N/A</v>
      </c>
    </row>
    <row r="877" spans="1:6" ht="12.75">
      <c r="A877" s="51">
        <f t="shared" si="29"/>
        <v>44520</v>
      </c>
      <c r="B877" s="52">
        <v>44520</v>
      </c>
      <c r="C877" s="56" t="s">
        <v>13</v>
      </c>
      <c r="E877" s="2" t="str">
        <f t="shared" si="30"/>
        <v>4Q2021</v>
      </c>
      <c r="F877" s="55" t="str">
        <f>+F876</f>
        <v>N/A</v>
      </c>
    </row>
    <row r="878" spans="1:6" ht="12.75">
      <c r="A878" s="45">
        <f t="shared" si="29"/>
        <v>44550</v>
      </c>
      <c r="B878" s="46">
        <v>44550</v>
      </c>
      <c r="C878" s="56" t="s">
        <v>13</v>
      </c>
      <c r="E878" s="2" t="str">
        <f t="shared" si="30"/>
        <v>4Q2021</v>
      </c>
      <c r="F878" s="55" t="str">
        <f>+F877</f>
        <v>N/A</v>
      </c>
    </row>
    <row r="879" spans="1:6" ht="12.75">
      <c r="A879" s="45">
        <f t="shared" si="29"/>
        <v>44581</v>
      </c>
      <c r="B879" s="46">
        <v>44581</v>
      </c>
      <c r="C879" s="56" t="s">
        <v>13</v>
      </c>
      <c r="E879" s="2" t="str">
        <f t="shared" si="30"/>
        <v>1Q2022</v>
      </c>
      <c r="F879" s="55" t="str">
        <f>IF(COUNTIF(C875:C877,"&gt;0")&lt;3,"N/A",AVERAGE(C875:C877))</f>
        <v>N/A</v>
      </c>
    </row>
    <row r="880" spans="1:6" ht="12.75">
      <c r="A880" s="51">
        <f t="shared" si="29"/>
        <v>44612</v>
      </c>
      <c r="B880" s="52">
        <v>44612</v>
      </c>
      <c r="C880" s="56" t="s">
        <v>13</v>
      </c>
      <c r="E880" s="2" t="str">
        <f t="shared" si="30"/>
        <v>1Q2022</v>
      </c>
      <c r="F880" s="55" t="str">
        <f>+F879</f>
        <v>N/A</v>
      </c>
    </row>
    <row r="881" spans="1:6" ht="12.75">
      <c r="A881" s="45">
        <f t="shared" si="29"/>
        <v>44640</v>
      </c>
      <c r="B881" s="46">
        <v>44640</v>
      </c>
      <c r="C881" s="56" t="s">
        <v>13</v>
      </c>
      <c r="E881" s="2" t="str">
        <f t="shared" si="30"/>
        <v>1Q2022</v>
      </c>
      <c r="F881" s="55" t="str">
        <f>+F880</f>
        <v>N/A</v>
      </c>
    </row>
    <row r="882" spans="1:6" ht="12.75">
      <c r="A882" s="45">
        <f t="shared" si="29"/>
        <v>44671</v>
      </c>
      <c r="B882" s="46">
        <v>44671</v>
      </c>
      <c r="C882" s="56" t="s">
        <v>13</v>
      </c>
      <c r="E882" s="2" t="str">
        <f t="shared" si="30"/>
        <v>2Q2022</v>
      </c>
      <c r="F882" s="55" t="str">
        <f>IF(COUNTIF(C878:C880,"&gt;0")&lt;3,"N/A",AVERAGE(C878:C880))</f>
        <v>N/A</v>
      </c>
    </row>
    <row r="883" spans="1:6" ht="12.75">
      <c r="A883" s="51">
        <f t="shared" si="29"/>
        <v>44701</v>
      </c>
      <c r="B883" s="52">
        <v>44701</v>
      </c>
      <c r="C883" s="56" t="s">
        <v>13</v>
      </c>
      <c r="E883" s="2" t="str">
        <f t="shared" si="30"/>
        <v>2Q2022</v>
      </c>
      <c r="F883" s="55" t="str">
        <f>+F882</f>
        <v>N/A</v>
      </c>
    </row>
    <row r="884" spans="1:6" ht="12.75">
      <c r="A884" s="45">
        <f t="shared" si="29"/>
        <v>44732</v>
      </c>
      <c r="B884" s="46">
        <v>44732</v>
      </c>
      <c r="C884" s="56" t="s">
        <v>13</v>
      </c>
      <c r="E884" s="2" t="str">
        <f t="shared" si="30"/>
        <v>2Q2022</v>
      </c>
      <c r="F884" s="55" t="str">
        <f>+F883</f>
        <v>N/A</v>
      </c>
    </row>
    <row r="885" spans="1:6" ht="12.75">
      <c r="A885" s="45">
        <f t="shared" si="29"/>
        <v>44762</v>
      </c>
      <c r="B885" s="46">
        <v>44762</v>
      </c>
      <c r="C885" s="56" t="s">
        <v>13</v>
      </c>
      <c r="E885" s="2" t="str">
        <f t="shared" si="30"/>
        <v>3Q2022</v>
      </c>
      <c r="F885" s="55" t="str">
        <f>IF(COUNTIF(C881:C883,"&gt;0")&lt;3,"N/A",AVERAGE(C881:C883))</f>
        <v>N/A</v>
      </c>
    </row>
    <row r="886" spans="1:6" ht="12.75">
      <c r="A886" s="51">
        <f t="shared" si="29"/>
        <v>44793</v>
      </c>
      <c r="B886" s="52">
        <v>44793</v>
      </c>
      <c r="C886" s="56" t="s">
        <v>13</v>
      </c>
      <c r="E886" s="2" t="str">
        <f t="shared" si="30"/>
        <v>3Q2022</v>
      </c>
      <c r="F886" s="55" t="str">
        <f>+F885</f>
        <v>N/A</v>
      </c>
    </row>
    <row r="887" spans="1:6" ht="12.75">
      <c r="A887" s="45">
        <f t="shared" si="29"/>
        <v>44824</v>
      </c>
      <c r="B887" s="46">
        <v>44824</v>
      </c>
      <c r="C887" s="56" t="s">
        <v>13</v>
      </c>
      <c r="E887" s="2" t="str">
        <f t="shared" si="30"/>
        <v>3Q2022</v>
      </c>
      <c r="F887" s="55" t="str">
        <f>+F886</f>
        <v>N/A</v>
      </c>
    </row>
    <row r="888" spans="1:6" ht="12.75">
      <c r="A888" s="45">
        <f t="shared" si="29"/>
        <v>44854</v>
      </c>
      <c r="B888" s="46">
        <v>44854</v>
      </c>
      <c r="C888" s="56" t="s">
        <v>13</v>
      </c>
      <c r="E888" s="2" t="str">
        <f t="shared" si="30"/>
        <v>4Q2022</v>
      </c>
      <c r="F888" s="55" t="str">
        <f>IF(COUNTIF(C884:C886,"&gt;0")&lt;3,"N/A",AVERAGE(C884:C886))</f>
        <v>N/A</v>
      </c>
    </row>
    <row r="889" spans="1:6" ht="12.75">
      <c r="A889" s="51">
        <f t="shared" si="29"/>
        <v>44885</v>
      </c>
      <c r="B889" s="52">
        <v>44885</v>
      </c>
      <c r="C889" s="56" t="s">
        <v>13</v>
      </c>
      <c r="E889" s="2" t="str">
        <f t="shared" si="30"/>
        <v>4Q2022</v>
      </c>
      <c r="F889" s="55" t="str">
        <f>+F888</f>
        <v>N/A</v>
      </c>
    </row>
    <row r="890" spans="1:6" ht="12.75">
      <c r="A890" s="45">
        <f t="shared" si="29"/>
        <v>44915</v>
      </c>
      <c r="B890" s="46">
        <v>44915</v>
      </c>
      <c r="C890" s="56" t="s">
        <v>13</v>
      </c>
      <c r="E890" s="2" t="str">
        <f t="shared" si="30"/>
        <v>4Q2022</v>
      </c>
      <c r="F890" s="55" t="str">
        <f>+F889</f>
        <v>N/A</v>
      </c>
    </row>
    <row r="891" spans="1:6" ht="12.75">
      <c r="A891" s="45">
        <f t="shared" si="29"/>
        <v>44946</v>
      </c>
      <c r="B891" s="46">
        <v>44946</v>
      </c>
      <c r="C891" s="56" t="s">
        <v>13</v>
      </c>
      <c r="E891" s="2" t="str">
        <f t="shared" si="30"/>
        <v>1Q2023</v>
      </c>
      <c r="F891" s="55" t="str">
        <f>IF(COUNTIF(C887:C889,"&gt;0")&lt;3,"N/A",AVERAGE(C887:C889))</f>
        <v>N/A</v>
      </c>
    </row>
    <row r="892" spans="1:6" ht="12.75">
      <c r="A892" s="51">
        <f t="shared" si="29"/>
        <v>44977</v>
      </c>
      <c r="B892" s="52">
        <v>44977</v>
      </c>
      <c r="C892" s="56" t="s">
        <v>13</v>
      </c>
      <c r="E892" s="2" t="str">
        <f t="shared" si="30"/>
        <v>1Q2023</v>
      </c>
      <c r="F892" s="55" t="str">
        <f>+F891</f>
        <v>N/A</v>
      </c>
    </row>
    <row r="893" spans="1:6" ht="12.75">
      <c r="A893" s="45">
        <f t="shared" si="29"/>
        <v>45005</v>
      </c>
      <c r="B893" s="46">
        <v>45005</v>
      </c>
      <c r="C893" s="56" t="s">
        <v>13</v>
      </c>
      <c r="E893" s="2" t="str">
        <f t="shared" si="30"/>
        <v>1Q2023</v>
      </c>
      <c r="F893" s="55" t="str">
        <f>+F892</f>
        <v>N/A</v>
      </c>
    </row>
    <row r="894" spans="1:6" ht="12.75">
      <c r="A894" s="45">
        <f t="shared" si="29"/>
        <v>45036</v>
      </c>
      <c r="B894" s="46">
        <v>45036</v>
      </c>
      <c r="C894" s="56" t="s">
        <v>13</v>
      </c>
      <c r="E894" s="2" t="str">
        <f t="shared" si="30"/>
        <v>2Q2023</v>
      </c>
      <c r="F894" s="55" t="str">
        <f>IF(COUNTIF(C890:C892,"&gt;0")&lt;3,"N/A",AVERAGE(C890:C892))</f>
        <v>N/A</v>
      </c>
    </row>
    <row r="895" spans="1:6" ht="12.75">
      <c r="A895" s="51">
        <f t="shared" si="29"/>
        <v>45066</v>
      </c>
      <c r="B895" s="52">
        <v>45066</v>
      </c>
      <c r="C895" s="56" t="s">
        <v>13</v>
      </c>
      <c r="E895" s="2" t="str">
        <f t="shared" si="30"/>
        <v>2Q2023</v>
      </c>
      <c r="F895" s="55" t="str">
        <f>+F894</f>
        <v>N/A</v>
      </c>
    </row>
    <row r="896" spans="1:6" ht="12.75">
      <c r="A896" s="45">
        <f t="shared" si="29"/>
        <v>45097</v>
      </c>
      <c r="B896" s="46">
        <v>45097</v>
      </c>
      <c r="C896" s="56" t="s">
        <v>13</v>
      </c>
      <c r="E896" s="2" t="str">
        <f t="shared" si="30"/>
        <v>2Q2023</v>
      </c>
      <c r="F896" s="55" t="str">
        <f>+F895</f>
        <v>N/A</v>
      </c>
    </row>
    <row r="897" spans="1:6" ht="12.75">
      <c r="A897" s="45">
        <f t="shared" si="29"/>
        <v>45127</v>
      </c>
      <c r="B897" s="46">
        <v>45127</v>
      </c>
      <c r="C897" s="56" t="s">
        <v>13</v>
      </c>
      <c r="E897" s="2" t="str">
        <f t="shared" si="30"/>
        <v>3Q2023</v>
      </c>
      <c r="F897" s="55" t="str">
        <f>IF(COUNTIF(C893:C895,"&gt;0")&lt;3,"N/A",AVERAGE(C893:C895))</f>
        <v>N/A</v>
      </c>
    </row>
    <row r="898" spans="1:6" ht="12.75">
      <c r="A898" s="51">
        <f t="shared" si="29"/>
        <v>45158</v>
      </c>
      <c r="B898" s="52">
        <v>45158</v>
      </c>
      <c r="C898" s="56" t="s">
        <v>13</v>
      </c>
      <c r="E898" s="2" t="str">
        <f t="shared" si="30"/>
        <v>3Q2023</v>
      </c>
      <c r="F898" s="55" t="str">
        <f>+F897</f>
        <v>N/A</v>
      </c>
    </row>
    <row r="899" spans="1:6" ht="12.75">
      <c r="A899" s="45">
        <f t="shared" si="29"/>
        <v>45189</v>
      </c>
      <c r="B899" s="46">
        <v>45189</v>
      </c>
      <c r="C899" s="56" t="s">
        <v>13</v>
      </c>
      <c r="E899" s="2" t="str">
        <f t="shared" si="30"/>
        <v>3Q2023</v>
      </c>
      <c r="F899" s="55" t="str">
        <f>+F898</f>
        <v>N/A</v>
      </c>
    </row>
    <row r="900" spans="1:6" ht="12.75">
      <c r="A900" s="45">
        <f t="shared" si="29"/>
        <v>45219</v>
      </c>
      <c r="B900" s="46">
        <v>45219</v>
      </c>
      <c r="C900" s="56" t="s">
        <v>13</v>
      </c>
      <c r="E900" s="2" t="str">
        <f t="shared" si="30"/>
        <v>4Q2023</v>
      </c>
      <c r="F900" s="55" t="str">
        <f>IF(COUNTIF(C896:C898,"&gt;0")&lt;3,"N/A",AVERAGE(C896:C898))</f>
        <v>N/A</v>
      </c>
    </row>
    <row r="901" spans="1:6" ht="12.75">
      <c r="A901" s="51">
        <f t="shared" si="29"/>
        <v>45250</v>
      </c>
      <c r="B901" s="52">
        <v>45250</v>
      </c>
      <c r="C901" s="56" t="s">
        <v>13</v>
      </c>
      <c r="E901" s="2" t="str">
        <f t="shared" si="30"/>
        <v>4Q2023</v>
      </c>
      <c r="F901" s="55" t="str">
        <f>+F900</f>
        <v>N/A</v>
      </c>
    </row>
    <row r="902" spans="1:6" ht="12.75">
      <c r="A902" s="45">
        <f aca="true" t="shared" si="31" ref="A902:A965">+B902</f>
        <v>45280</v>
      </c>
      <c r="B902" s="46">
        <v>45280</v>
      </c>
      <c r="C902" s="56" t="s">
        <v>13</v>
      </c>
      <c r="E902" s="2" t="str">
        <f t="shared" si="30"/>
        <v>4Q2023</v>
      </c>
      <c r="F902" s="55" t="str">
        <f>+F901</f>
        <v>N/A</v>
      </c>
    </row>
    <row r="903" spans="1:6" ht="12.75">
      <c r="A903" s="45">
        <f t="shared" si="31"/>
        <v>45311</v>
      </c>
      <c r="B903" s="46">
        <v>45311</v>
      </c>
      <c r="C903" s="56" t="s">
        <v>13</v>
      </c>
      <c r="E903" s="2" t="str">
        <f t="shared" si="30"/>
        <v>1Q2024</v>
      </c>
      <c r="F903" s="55" t="str">
        <f>IF(COUNTIF(C899:C901,"&gt;0")&lt;3,"N/A",AVERAGE(C899:C901))</f>
        <v>N/A</v>
      </c>
    </row>
    <row r="904" spans="1:6" ht="12.75">
      <c r="A904" s="51">
        <f t="shared" si="31"/>
        <v>45342</v>
      </c>
      <c r="B904" s="52">
        <v>45342</v>
      </c>
      <c r="C904" s="56" t="s">
        <v>13</v>
      </c>
      <c r="E904" s="2" t="str">
        <f t="shared" si="30"/>
        <v>1Q2024</v>
      </c>
      <c r="F904" s="55" t="str">
        <f>+F903</f>
        <v>N/A</v>
      </c>
    </row>
    <row r="905" spans="1:6" ht="12.75">
      <c r="A905" s="45">
        <f t="shared" si="31"/>
        <v>45371</v>
      </c>
      <c r="B905" s="46">
        <v>45371</v>
      </c>
      <c r="C905" s="56" t="s">
        <v>13</v>
      </c>
      <c r="E905" s="2" t="str">
        <f t="shared" si="30"/>
        <v>1Q2024</v>
      </c>
      <c r="F905" s="55" t="str">
        <f>+F904</f>
        <v>N/A</v>
      </c>
    </row>
    <row r="906" spans="1:6" ht="12.75">
      <c r="A906" s="45">
        <f t="shared" si="31"/>
        <v>45402</v>
      </c>
      <c r="B906" s="46">
        <v>45402</v>
      </c>
      <c r="C906" s="56" t="s">
        <v>13</v>
      </c>
      <c r="E906" s="2" t="str">
        <f t="shared" si="30"/>
        <v>2Q2024</v>
      </c>
      <c r="F906" s="55" t="str">
        <f>IF(COUNTIF(C902:C904,"&gt;0")&lt;3,"N/A",AVERAGE(C902:C904))</f>
        <v>N/A</v>
      </c>
    </row>
    <row r="907" spans="1:6" ht="12.75">
      <c r="A907" s="51">
        <f t="shared" si="31"/>
        <v>45432</v>
      </c>
      <c r="B907" s="52">
        <v>45432</v>
      </c>
      <c r="C907" s="56" t="s">
        <v>13</v>
      </c>
      <c r="E907" s="2" t="str">
        <f t="shared" si="30"/>
        <v>2Q2024</v>
      </c>
      <c r="F907" s="55" t="str">
        <f>+F906</f>
        <v>N/A</v>
      </c>
    </row>
    <row r="908" spans="1:6" ht="12.75">
      <c r="A908" s="45">
        <f t="shared" si="31"/>
        <v>45463</v>
      </c>
      <c r="B908" s="46">
        <v>45463</v>
      </c>
      <c r="C908" s="56" t="s">
        <v>13</v>
      </c>
      <c r="E908" s="2" t="str">
        <f aca="true" t="shared" si="32" ref="E908:E971">IF(MONTH(B908)&lt;4,"1",IF(MONTH(B908)&lt;7,"2",IF(MONTH(B908)&lt;10,"3","4")))&amp;"Q"&amp;YEAR(B908)</f>
        <v>2Q2024</v>
      </c>
      <c r="F908" s="55" t="str">
        <f>+F907</f>
        <v>N/A</v>
      </c>
    </row>
    <row r="909" spans="1:6" ht="12.75">
      <c r="A909" s="45">
        <f t="shared" si="31"/>
        <v>45493</v>
      </c>
      <c r="B909" s="46">
        <v>45493</v>
      </c>
      <c r="C909" s="56" t="s">
        <v>13</v>
      </c>
      <c r="E909" s="2" t="str">
        <f t="shared" si="32"/>
        <v>3Q2024</v>
      </c>
      <c r="F909" s="55" t="str">
        <f>IF(COUNTIF(C905:C907,"&gt;0")&lt;3,"N/A",AVERAGE(C905:C907))</f>
        <v>N/A</v>
      </c>
    </row>
    <row r="910" spans="1:6" ht="12.75">
      <c r="A910" s="51">
        <f t="shared" si="31"/>
        <v>45524</v>
      </c>
      <c r="B910" s="52">
        <v>45524</v>
      </c>
      <c r="C910" s="56" t="s">
        <v>13</v>
      </c>
      <c r="E910" s="2" t="str">
        <f t="shared" si="32"/>
        <v>3Q2024</v>
      </c>
      <c r="F910" s="55" t="str">
        <f>+F909</f>
        <v>N/A</v>
      </c>
    </row>
    <row r="911" spans="1:6" ht="12.75">
      <c r="A911" s="45">
        <f t="shared" si="31"/>
        <v>45555</v>
      </c>
      <c r="B911" s="46">
        <v>45555</v>
      </c>
      <c r="C911" s="56" t="s">
        <v>13</v>
      </c>
      <c r="E911" s="2" t="str">
        <f t="shared" si="32"/>
        <v>3Q2024</v>
      </c>
      <c r="F911" s="55" t="str">
        <f>+F910</f>
        <v>N/A</v>
      </c>
    </row>
    <row r="912" spans="1:6" ht="12.75">
      <c r="A912" s="45">
        <f t="shared" si="31"/>
        <v>45585</v>
      </c>
      <c r="B912" s="46">
        <v>45585</v>
      </c>
      <c r="C912" s="56" t="s">
        <v>13</v>
      </c>
      <c r="E912" s="2" t="str">
        <f t="shared" si="32"/>
        <v>4Q2024</v>
      </c>
      <c r="F912" s="55" t="str">
        <f>IF(COUNTIF(C908:C910,"&gt;0")&lt;3,"N/A",AVERAGE(C908:C910))</f>
        <v>N/A</v>
      </c>
    </row>
    <row r="913" spans="1:6" ht="12.75">
      <c r="A913" s="51">
        <f t="shared" si="31"/>
        <v>45616</v>
      </c>
      <c r="B913" s="52">
        <v>45616</v>
      </c>
      <c r="C913" s="56" t="s">
        <v>13</v>
      </c>
      <c r="E913" s="2" t="str">
        <f t="shared" si="32"/>
        <v>4Q2024</v>
      </c>
      <c r="F913" s="55" t="str">
        <f>+F912</f>
        <v>N/A</v>
      </c>
    </row>
    <row r="914" spans="1:6" ht="12.75">
      <c r="A914" s="45">
        <f t="shared" si="31"/>
        <v>45646</v>
      </c>
      <c r="B914" s="46">
        <v>45646</v>
      </c>
      <c r="C914" s="56" t="s">
        <v>13</v>
      </c>
      <c r="E914" s="2" t="str">
        <f t="shared" si="32"/>
        <v>4Q2024</v>
      </c>
      <c r="F914" s="55" t="str">
        <f>+F913</f>
        <v>N/A</v>
      </c>
    </row>
    <row r="915" spans="1:6" ht="12.75">
      <c r="A915" s="45">
        <f t="shared" si="31"/>
        <v>45677</v>
      </c>
      <c r="B915" s="46">
        <v>45677</v>
      </c>
      <c r="C915" s="56" t="s">
        <v>13</v>
      </c>
      <c r="E915" s="2" t="str">
        <f t="shared" si="32"/>
        <v>1Q2025</v>
      </c>
      <c r="F915" s="55" t="str">
        <f>IF(COUNTIF(C911:C913,"&gt;0")&lt;3,"N/A",AVERAGE(C911:C913))</f>
        <v>N/A</v>
      </c>
    </row>
    <row r="916" spans="1:6" ht="12.75">
      <c r="A916" s="51">
        <f t="shared" si="31"/>
        <v>45708</v>
      </c>
      <c r="B916" s="52">
        <v>45708</v>
      </c>
      <c r="C916" s="56" t="s">
        <v>13</v>
      </c>
      <c r="E916" s="2" t="str">
        <f t="shared" si="32"/>
        <v>1Q2025</v>
      </c>
      <c r="F916" s="55" t="str">
        <f>+F915</f>
        <v>N/A</v>
      </c>
    </row>
    <row r="917" spans="1:6" ht="12.75">
      <c r="A917" s="45">
        <f t="shared" si="31"/>
        <v>45736</v>
      </c>
      <c r="B917" s="46">
        <v>45736</v>
      </c>
      <c r="C917" s="56" t="s">
        <v>13</v>
      </c>
      <c r="E917" s="2" t="str">
        <f t="shared" si="32"/>
        <v>1Q2025</v>
      </c>
      <c r="F917" s="55" t="str">
        <f>+F916</f>
        <v>N/A</v>
      </c>
    </row>
    <row r="918" spans="1:6" ht="12.75">
      <c r="A918" s="45">
        <f t="shared" si="31"/>
        <v>45767</v>
      </c>
      <c r="B918" s="46">
        <v>45767</v>
      </c>
      <c r="C918" s="56" t="s">
        <v>13</v>
      </c>
      <c r="E918" s="2" t="str">
        <f t="shared" si="32"/>
        <v>2Q2025</v>
      </c>
      <c r="F918" s="55" t="str">
        <f>IF(COUNTIF(C914:C916,"&gt;0")&lt;3,"N/A",AVERAGE(C914:C916))</f>
        <v>N/A</v>
      </c>
    </row>
    <row r="919" spans="1:6" ht="12.75">
      <c r="A919" s="51">
        <f t="shared" si="31"/>
        <v>45797</v>
      </c>
      <c r="B919" s="52">
        <v>45797</v>
      </c>
      <c r="C919" s="56" t="s">
        <v>13</v>
      </c>
      <c r="E919" s="2" t="str">
        <f t="shared" si="32"/>
        <v>2Q2025</v>
      </c>
      <c r="F919" s="55" t="str">
        <f>+F918</f>
        <v>N/A</v>
      </c>
    </row>
    <row r="920" spans="1:6" ht="12.75">
      <c r="A920" s="45">
        <f t="shared" si="31"/>
        <v>45828</v>
      </c>
      <c r="B920" s="46">
        <v>45828</v>
      </c>
      <c r="C920" s="56" t="s">
        <v>13</v>
      </c>
      <c r="E920" s="2" t="str">
        <f t="shared" si="32"/>
        <v>2Q2025</v>
      </c>
      <c r="F920" s="55" t="str">
        <f>+F919</f>
        <v>N/A</v>
      </c>
    </row>
    <row r="921" spans="1:6" ht="12.75">
      <c r="A921" s="45">
        <f t="shared" si="31"/>
        <v>45858</v>
      </c>
      <c r="B921" s="46">
        <v>45858</v>
      </c>
      <c r="C921" s="56" t="s">
        <v>13</v>
      </c>
      <c r="E921" s="2" t="str">
        <f t="shared" si="32"/>
        <v>3Q2025</v>
      </c>
      <c r="F921" s="55" t="str">
        <f>IF(COUNTIF(C917:C919,"&gt;0")&lt;3,"N/A",AVERAGE(C917:C919))</f>
        <v>N/A</v>
      </c>
    </row>
    <row r="922" spans="1:6" ht="12.75">
      <c r="A922" s="51">
        <f t="shared" si="31"/>
        <v>45889</v>
      </c>
      <c r="B922" s="52">
        <v>45889</v>
      </c>
      <c r="C922" s="56" t="s">
        <v>13</v>
      </c>
      <c r="E922" s="2" t="str">
        <f t="shared" si="32"/>
        <v>3Q2025</v>
      </c>
      <c r="F922" s="55" t="str">
        <f>+F921</f>
        <v>N/A</v>
      </c>
    </row>
    <row r="923" spans="1:6" ht="12.75">
      <c r="A923" s="45">
        <f t="shared" si="31"/>
        <v>45920</v>
      </c>
      <c r="B923" s="46">
        <v>45920</v>
      </c>
      <c r="C923" s="56" t="s">
        <v>13</v>
      </c>
      <c r="E923" s="2" t="str">
        <f t="shared" si="32"/>
        <v>3Q2025</v>
      </c>
      <c r="F923" s="55" t="str">
        <f>+F922</f>
        <v>N/A</v>
      </c>
    </row>
    <row r="924" spans="1:6" ht="12.75">
      <c r="A924" s="45">
        <f t="shared" si="31"/>
        <v>45950</v>
      </c>
      <c r="B924" s="46">
        <v>45950</v>
      </c>
      <c r="C924" s="56" t="s">
        <v>13</v>
      </c>
      <c r="E924" s="2" t="str">
        <f t="shared" si="32"/>
        <v>4Q2025</v>
      </c>
      <c r="F924" s="55" t="str">
        <f>IF(COUNTIF(C920:C922,"&gt;0")&lt;3,"N/A",AVERAGE(C920:C922))</f>
        <v>N/A</v>
      </c>
    </row>
    <row r="925" spans="1:6" ht="12.75">
      <c r="A925" s="51">
        <f t="shared" si="31"/>
        <v>45981</v>
      </c>
      <c r="B925" s="52">
        <v>45981</v>
      </c>
      <c r="C925" s="56" t="s">
        <v>13</v>
      </c>
      <c r="E925" s="2" t="str">
        <f t="shared" si="32"/>
        <v>4Q2025</v>
      </c>
      <c r="F925" s="55" t="str">
        <f>+F924</f>
        <v>N/A</v>
      </c>
    </row>
    <row r="926" spans="1:6" ht="12.75">
      <c r="A926" s="45">
        <f t="shared" si="31"/>
        <v>46011</v>
      </c>
      <c r="B926" s="46">
        <v>46011</v>
      </c>
      <c r="C926" s="56" t="s">
        <v>13</v>
      </c>
      <c r="E926" s="2" t="str">
        <f t="shared" si="32"/>
        <v>4Q2025</v>
      </c>
      <c r="F926" s="55" t="str">
        <f>+F925</f>
        <v>N/A</v>
      </c>
    </row>
    <row r="927" spans="1:6" ht="12.75">
      <c r="A927" s="45">
        <f t="shared" si="31"/>
        <v>46042</v>
      </c>
      <c r="B927" s="46">
        <v>46042</v>
      </c>
      <c r="C927" s="56" t="s">
        <v>13</v>
      </c>
      <c r="E927" s="2" t="str">
        <f t="shared" si="32"/>
        <v>1Q2026</v>
      </c>
      <c r="F927" s="55" t="str">
        <f>IF(COUNTIF(C923:C925,"&gt;0")&lt;3,"N/A",AVERAGE(C923:C925))</f>
        <v>N/A</v>
      </c>
    </row>
    <row r="928" spans="1:6" ht="12.75">
      <c r="A928" s="51">
        <f t="shared" si="31"/>
        <v>46073</v>
      </c>
      <c r="B928" s="52">
        <v>46073</v>
      </c>
      <c r="C928" s="56" t="s">
        <v>13</v>
      </c>
      <c r="E928" s="2" t="str">
        <f t="shared" si="32"/>
        <v>1Q2026</v>
      </c>
      <c r="F928" s="55" t="str">
        <f>+F927</f>
        <v>N/A</v>
      </c>
    </row>
    <row r="929" spans="1:6" ht="12.75">
      <c r="A929" s="45">
        <f t="shared" si="31"/>
        <v>46101</v>
      </c>
      <c r="B929" s="46">
        <v>46101</v>
      </c>
      <c r="C929" s="56" t="s">
        <v>13</v>
      </c>
      <c r="E929" s="2" t="str">
        <f t="shared" si="32"/>
        <v>1Q2026</v>
      </c>
      <c r="F929" s="55" t="str">
        <f>+F928</f>
        <v>N/A</v>
      </c>
    </row>
    <row r="930" spans="1:6" ht="12.75">
      <c r="A930" s="45">
        <f t="shared" si="31"/>
        <v>46132</v>
      </c>
      <c r="B930" s="46">
        <v>46132</v>
      </c>
      <c r="C930" s="56" t="s">
        <v>13</v>
      </c>
      <c r="E930" s="2" t="str">
        <f t="shared" si="32"/>
        <v>2Q2026</v>
      </c>
      <c r="F930" s="55" t="str">
        <f>IF(COUNTIF(C926:C928,"&gt;0")&lt;3,"N/A",AVERAGE(C926:C928))</f>
        <v>N/A</v>
      </c>
    </row>
    <row r="931" spans="1:6" ht="12.75">
      <c r="A931" s="51">
        <f t="shared" si="31"/>
        <v>46162</v>
      </c>
      <c r="B931" s="52">
        <v>46162</v>
      </c>
      <c r="C931" s="56" t="s">
        <v>13</v>
      </c>
      <c r="E931" s="2" t="str">
        <f t="shared" si="32"/>
        <v>2Q2026</v>
      </c>
      <c r="F931" s="55" t="str">
        <f>+F930</f>
        <v>N/A</v>
      </c>
    </row>
    <row r="932" spans="1:6" ht="12.75">
      <c r="A932" s="45">
        <f t="shared" si="31"/>
        <v>46193</v>
      </c>
      <c r="B932" s="46">
        <v>46193</v>
      </c>
      <c r="C932" s="56" t="s">
        <v>13</v>
      </c>
      <c r="E932" s="2" t="str">
        <f t="shared" si="32"/>
        <v>2Q2026</v>
      </c>
      <c r="F932" s="55" t="str">
        <f>+F931</f>
        <v>N/A</v>
      </c>
    </row>
    <row r="933" spans="1:6" ht="12.75">
      <c r="A933" s="45">
        <f t="shared" si="31"/>
        <v>46223</v>
      </c>
      <c r="B933" s="46">
        <v>46223</v>
      </c>
      <c r="C933" s="56" t="s">
        <v>13</v>
      </c>
      <c r="E933" s="2" t="str">
        <f t="shared" si="32"/>
        <v>3Q2026</v>
      </c>
      <c r="F933" s="55" t="str">
        <f>IF(COUNTIF(C929:C931,"&gt;0")&lt;3,"N/A",AVERAGE(C929:C931))</f>
        <v>N/A</v>
      </c>
    </row>
    <row r="934" spans="1:6" ht="12.75">
      <c r="A934" s="51">
        <f t="shared" si="31"/>
        <v>46254</v>
      </c>
      <c r="B934" s="52">
        <v>46254</v>
      </c>
      <c r="C934" s="56" t="s">
        <v>13</v>
      </c>
      <c r="E934" s="2" t="str">
        <f t="shared" si="32"/>
        <v>3Q2026</v>
      </c>
      <c r="F934" s="55" t="str">
        <f>+F933</f>
        <v>N/A</v>
      </c>
    </row>
    <row r="935" spans="1:6" ht="12.75">
      <c r="A935" s="45">
        <f t="shared" si="31"/>
        <v>46285</v>
      </c>
      <c r="B935" s="46">
        <v>46285</v>
      </c>
      <c r="C935" s="56" t="s">
        <v>13</v>
      </c>
      <c r="E935" s="2" t="str">
        <f t="shared" si="32"/>
        <v>3Q2026</v>
      </c>
      <c r="F935" s="55" t="str">
        <f>+F934</f>
        <v>N/A</v>
      </c>
    </row>
    <row r="936" spans="1:6" ht="12.75">
      <c r="A936" s="45">
        <f t="shared" si="31"/>
        <v>46315</v>
      </c>
      <c r="B936" s="46">
        <v>46315</v>
      </c>
      <c r="C936" s="56" t="s">
        <v>13</v>
      </c>
      <c r="E936" s="2" t="str">
        <f t="shared" si="32"/>
        <v>4Q2026</v>
      </c>
      <c r="F936" s="55" t="str">
        <f>IF(COUNTIF(C932:C934,"&gt;0")&lt;3,"N/A",AVERAGE(C932:C934))</f>
        <v>N/A</v>
      </c>
    </row>
    <row r="937" spans="1:6" ht="12.75">
      <c r="A937" s="51">
        <f t="shared" si="31"/>
        <v>46346</v>
      </c>
      <c r="B937" s="52">
        <v>46346</v>
      </c>
      <c r="C937" s="56" t="s">
        <v>13</v>
      </c>
      <c r="E937" s="2" t="str">
        <f t="shared" si="32"/>
        <v>4Q2026</v>
      </c>
      <c r="F937" s="55" t="str">
        <f>+F936</f>
        <v>N/A</v>
      </c>
    </row>
    <row r="938" spans="1:6" ht="12.75">
      <c r="A938" s="45">
        <f t="shared" si="31"/>
        <v>46376</v>
      </c>
      <c r="B938" s="46">
        <v>46376</v>
      </c>
      <c r="C938" s="56" t="s">
        <v>13</v>
      </c>
      <c r="E938" s="2" t="str">
        <f t="shared" si="32"/>
        <v>4Q2026</v>
      </c>
      <c r="F938" s="55" t="str">
        <f>+F937</f>
        <v>N/A</v>
      </c>
    </row>
    <row r="939" spans="1:6" ht="12.75">
      <c r="A939" s="45">
        <f t="shared" si="31"/>
        <v>46407</v>
      </c>
      <c r="B939" s="46">
        <v>46407</v>
      </c>
      <c r="C939" s="56" t="s">
        <v>13</v>
      </c>
      <c r="E939" s="2" t="str">
        <f t="shared" si="32"/>
        <v>1Q2027</v>
      </c>
      <c r="F939" s="55" t="str">
        <f>IF(COUNTIF(C935:C937,"&gt;0")&lt;3,"N/A",AVERAGE(C935:C937))</f>
        <v>N/A</v>
      </c>
    </row>
    <row r="940" spans="1:6" ht="12.75">
      <c r="A940" s="51">
        <f t="shared" si="31"/>
        <v>46438</v>
      </c>
      <c r="B940" s="52">
        <v>46438</v>
      </c>
      <c r="C940" s="56" t="s">
        <v>13</v>
      </c>
      <c r="E940" s="2" t="str">
        <f t="shared" si="32"/>
        <v>1Q2027</v>
      </c>
      <c r="F940" s="55" t="str">
        <f>+F939</f>
        <v>N/A</v>
      </c>
    </row>
    <row r="941" spans="1:6" ht="12.75">
      <c r="A941" s="45">
        <f t="shared" si="31"/>
        <v>46466</v>
      </c>
      <c r="B941" s="46">
        <v>46466</v>
      </c>
      <c r="C941" s="56" t="s">
        <v>13</v>
      </c>
      <c r="E941" s="2" t="str">
        <f t="shared" si="32"/>
        <v>1Q2027</v>
      </c>
      <c r="F941" s="55" t="str">
        <f>+F940</f>
        <v>N/A</v>
      </c>
    </row>
    <row r="942" spans="1:6" ht="12.75">
      <c r="A942" s="45">
        <f t="shared" si="31"/>
        <v>46497</v>
      </c>
      <c r="B942" s="46">
        <v>46497</v>
      </c>
      <c r="C942" s="56" t="s">
        <v>13</v>
      </c>
      <c r="E942" s="2" t="str">
        <f t="shared" si="32"/>
        <v>2Q2027</v>
      </c>
      <c r="F942" s="55" t="str">
        <f>IF(COUNTIF(C938:C940,"&gt;0")&lt;3,"N/A",AVERAGE(C938:C940))</f>
        <v>N/A</v>
      </c>
    </row>
    <row r="943" spans="1:6" ht="12.75">
      <c r="A943" s="51">
        <f t="shared" si="31"/>
        <v>46527</v>
      </c>
      <c r="B943" s="52">
        <v>46527</v>
      </c>
      <c r="C943" s="56" t="s">
        <v>13</v>
      </c>
      <c r="E943" s="2" t="str">
        <f t="shared" si="32"/>
        <v>2Q2027</v>
      </c>
      <c r="F943" s="55" t="str">
        <f>+F942</f>
        <v>N/A</v>
      </c>
    </row>
    <row r="944" spans="1:6" ht="12.75">
      <c r="A944" s="45">
        <f t="shared" si="31"/>
        <v>46558</v>
      </c>
      <c r="B944" s="46">
        <v>46558</v>
      </c>
      <c r="C944" s="56" t="s">
        <v>13</v>
      </c>
      <c r="E944" s="2" t="str">
        <f t="shared" si="32"/>
        <v>2Q2027</v>
      </c>
      <c r="F944" s="55" t="str">
        <f>+F943</f>
        <v>N/A</v>
      </c>
    </row>
    <row r="945" spans="1:6" ht="12.75">
      <c r="A945" s="45">
        <f t="shared" si="31"/>
        <v>46588</v>
      </c>
      <c r="B945" s="46">
        <v>46588</v>
      </c>
      <c r="C945" s="56" t="s">
        <v>13</v>
      </c>
      <c r="E945" s="2" t="str">
        <f t="shared" si="32"/>
        <v>3Q2027</v>
      </c>
      <c r="F945" s="55" t="str">
        <f>IF(COUNTIF(C941:C943,"&gt;0")&lt;3,"N/A",AVERAGE(C941:C943))</f>
        <v>N/A</v>
      </c>
    </row>
    <row r="946" spans="1:6" ht="12.75">
      <c r="A946" s="51">
        <f t="shared" si="31"/>
        <v>46619</v>
      </c>
      <c r="B946" s="52">
        <v>46619</v>
      </c>
      <c r="C946" s="56" t="s">
        <v>13</v>
      </c>
      <c r="E946" s="2" t="str">
        <f t="shared" si="32"/>
        <v>3Q2027</v>
      </c>
      <c r="F946" s="55" t="str">
        <f>+F945</f>
        <v>N/A</v>
      </c>
    </row>
    <row r="947" spans="1:6" ht="12.75">
      <c r="A947" s="45">
        <f t="shared" si="31"/>
        <v>46650</v>
      </c>
      <c r="B947" s="46">
        <v>46650</v>
      </c>
      <c r="C947" s="56" t="s">
        <v>13</v>
      </c>
      <c r="E947" s="2" t="str">
        <f t="shared" si="32"/>
        <v>3Q2027</v>
      </c>
      <c r="F947" s="55" t="str">
        <f>+F946</f>
        <v>N/A</v>
      </c>
    </row>
    <row r="948" spans="1:6" ht="12.75">
      <c r="A948" s="45">
        <f t="shared" si="31"/>
        <v>46680</v>
      </c>
      <c r="B948" s="46">
        <v>46680</v>
      </c>
      <c r="C948" s="56" t="s">
        <v>13</v>
      </c>
      <c r="E948" s="2" t="str">
        <f t="shared" si="32"/>
        <v>4Q2027</v>
      </c>
      <c r="F948" s="55" t="str">
        <f>IF(COUNTIF(C944:C946,"&gt;0")&lt;3,"N/A",AVERAGE(C944:C946))</f>
        <v>N/A</v>
      </c>
    </row>
    <row r="949" spans="1:6" ht="12.75">
      <c r="A949" s="51">
        <f t="shared" si="31"/>
        <v>46711</v>
      </c>
      <c r="B949" s="52">
        <v>46711</v>
      </c>
      <c r="C949" s="56" t="s">
        <v>13</v>
      </c>
      <c r="E949" s="2" t="str">
        <f t="shared" si="32"/>
        <v>4Q2027</v>
      </c>
      <c r="F949" s="55" t="str">
        <f>+F948</f>
        <v>N/A</v>
      </c>
    </row>
    <row r="950" spans="1:6" ht="12.75">
      <c r="A950" s="45">
        <f t="shared" si="31"/>
        <v>46741</v>
      </c>
      <c r="B950" s="46">
        <v>46741</v>
      </c>
      <c r="C950" s="56" t="s">
        <v>13</v>
      </c>
      <c r="E950" s="2" t="str">
        <f t="shared" si="32"/>
        <v>4Q2027</v>
      </c>
      <c r="F950" s="55" t="str">
        <f>+F949</f>
        <v>N/A</v>
      </c>
    </row>
    <row r="951" spans="1:6" ht="12.75">
      <c r="A951" s="45">
        <f t="shared" si="31"/>
        <v>46772</v>
      </c>
      <c r="B951" s="46">
        <v>46772</v>
      </c>
      <c r="C951" s="56" t="s">
        <v>13</v>
      </c>
      <c r="E951" s="2" t="str">
        <f t="shared" si="32"/>
        <v>1Q2028</v>
      </c>
      <c r="F951" s="55" t="str">
        <f>IF(COUNTIF(C947:C949,"&gt;0")&lt;3,"N/A",AVERAGE(C947:C949))</f>
        <v>N/A</v>
      </c>
    </row>
    <row r="952" spans="1:6" ht="12.75">
      <c r="A952" s="51">
        <f t="shared" si="31"/>
        <v>46803</v>
      </c>
      <c r="B952" s="52">
        <v>46803</v>
      </c>
      <c r="C952" s="56" t="s">
        <v>13</v>
      </c>
      <c r="E952" s="2" t="str">
        <f t="shared" si="32"/>
        <v>1Q2028</v>
      </c>
      <c r="F952" s="55" t="str">
        <f>+F951</f>
        <v>N/A</v>
      </c>
    </row>
    <row r="953" spans="1:6" ht="12.75">
      <c r="A953" s="45">
        <f t="shared" si="31"/>
        <v>46832</v>
      </c>
      <c r="B953" s="46">
        <v>46832</v>
      </c>
      <c r="C953" s="56" t="s">
        <v>13</v>
      </c>
      <c r="E953" s="2" t="str">
        <f t="shared" si="32"/>
        <v>1Q2028</v>
      </c>
      <c r="F953" s="55" t="str">
        <f>+F952</f>
        <v>N/A</v>
      </c>
    </row>
    <row r="954" spans="1:6" ht="12.75">
      <c r="A954" s="45">
        <f t="shared" si="31"/>
        <v>46863</v>
      </c>
      <c r="B954" s="46">
        <v>46863</v>
      </c>
      <c r="C954" s="56" t="s">
        <v>13</v>
      </c>
      <c r="E954" s="2" t="str">
        <f t="shared" si="32"/>
        <v>2Q2028</v>
      </c>
      <c r="F954" s="55" t="str">
        <f>IF(COUNTIF(C950:C952,"&gt;0")&lt;3,"N/A",AVERAGE(C950:C952))</f>
        <v>N/A</v>
      </c>
    </row>
    <row r="955" spans="1:6" ht="12.75">
      <c r="A955" s="51">
        <f t="shared" si="31"/>
        <v>46893</v>
      </c>
      <c r="B955" s="52">
        <v>46893</v>
      </c>
      <c r="C955" s="56" t="s">
        <v>13</v>
      </c>
      <c r="E955" s="2" t="str">
        <f t="shared" si="32"/>
        <v>2Q2028</v>
      </c>
      <c r="F955" s="55" t="str">
        <f>+F954</f>
        <v>N/A</v>
      </c>
    </row>
    <row r="956" spans="1:6" ht="12.75">
      <c r="A956" s="45">
        <f t="shared" si="31"/>
        <v>46924</v>
      </c>
      <c r="B956" s="46">
        <v>46924</v>
      </c>
      <c r="C956" s="56" t="s">
        <v>13</v>
      </c>
      <c r="E956" s="2" t="str">
        <f t="shared" si="32"/>
        <v>2Q2028</v>
      </c>
      <c r="F956" s="55" t="str">
        <f>+F955</f>
        <v>N/A</v>
      </c>
    </row>
    <row r="957" spans="1:6" ht="12.75">
      <c r="A957" s="45">
        <f t="shared" si="31"/>
        <v>46954</v>
      </c>
      <c r="B957" s="46">
        <v>46954</v>
      </c>
      <c r="C957" s="56" t="s">
        <v>13</v>
      </c>
      <c r="E957" s="2" t="str">
        <f t="shared" si="32"/>
        <v>3Q2028</v>
      </c>
      <c r="F957" s="55" t="str">
        <f>IF(COUNTIF(C953:C955,"&gt;0")&lt;3,"N/A",AVERAGE(C953:C955))</f>
        <v>N/A</v>
      </c>
    </row>
    <row r="958" spans="1:6" ht="12.75">
      <c r="A958" s="51">
        <f t="shared" si="31"/>
        <v>46985</v>
      </c>
      <c r="B958" s="52">
        <v>46985</v>
      </c>
      <c r="C958" s="56" t="s">
        <v>13</v>
      </c>
      <c r="E958" s="2" t="str">
        <f t="shared" si="32"/>
        <v>3Q2028</v>
      </c>
      <c r="F958" s="55" t="str">
        <f>+F957</f>
        <v>N/A</v>
      </c>
    </row>
    <row r="959" spans="1:6" ht="12.75">
      <c r="A959" s="45">
        <f t="shared" si="31"/>
        <v>47016</v>
      </c>
      <c r="B959" s="46">
        <v>47016</v>
      </c>
      <c r="C959" s="56" t="s">
        <v>13</v>
      </c>
      <c r="E959" s="2" t="str">
        <f t="shared" si="32"/>
        <v>3Q2028</v>
      </c>
      <c r="F959" s="55" t="str">
        <f>+F958</f>
        <v>N/A</v>
      </c>
    </row>
    <row r="960" spans="1:6" ht="12.75">
      <c r="A960" s="45">
        <f t="shared" si="31"/>
        <v>47046</v>
      </c>
      <c r="B960" s="46">
        <v>47046</v>
      </c>
      <c r="C960" s="56" t="s">
        <v>13</v>
      </c>
      <c r="E960" s="2" t="str">
        <f t="shared" si="32"/>
        <v>4Q2028</v>
      </c>
      <c r="F960" s="55" t="str">
        <f>IF(COUNTIF(C956:C958,"&gt;0")&lt;3,"N/A",AVERAGE(C956:C958))</f>
        <v>N/A</v>
      </c>
    </row>
    <row r="961" spans="1:6" ht="12.75">
      <c r="A961" s="51">
        <f t="shared" si="31"/>
        <v>47077</v>
      </c>
      <c r="B961" s="52">
        <v>47077</v>
      </c>
      <c r="C961" s="56" t="s">
        <v>13</v>
      </c>
      <c r="E961" s="2" t="str">
        <f t="shared" si="32"/>
        <v>4Q2028</v>
      </c>
      <c r="F961" s="55" t="str">
        <f>+F960</f>
        <v>N/A</v>
      </c>
    </row>
    <row r="962" spans="1:6" ht="12.75">
      <c r="A962" s="45">
        <f t="shared" si="31"/>
        <v>47107</v>
      </c>
      <c r="B962" s="46">
        <v>47107</v>
      </c>
      <c r="C962" s="56" t="s">
        <v>13</v>
      </c>
      <c r="E962" s="2" t="str">
        <f t="shared" si="32"/>
        <v>4Q2028</v>
      </c>
      <c r="F962" s="55" t="str">
        <f>+F961</f>
        <v>N/A</v>
      </c>
    </row>
    <row r="963" spans="1:6" ht="12.75">
      <c r="A963" s="45">
        <f t="shared" si="31"/>
        <v>47138</v>
      </c>
      <c r="B963" s="46">
        <v>47138</v>
      </c>
      <c r="C963" s="56" t="s">
        <v>13</v>
      </c>
      <c r="E963" s="2" t="str">
        <f t="shared" si="32"/>
        <v>1Q2029</v>
      </c>
      <c r="F963" s="55" t="str">
        <f>IF(COUNTIF(C959:C961,"&gt;0")&lt;3,"N/A",AVERAGE(C959:C961))</f>
        <v>N/A</v>
      </c>
    </row>
    <row r="964" spans="1:6" ht="12.75">
      <c r="A964" s="51">
        <f t="shared" si="31"/>
        <v>47169</v>
      </c>
      <c r="B964" s="52">
        <v>47169</v>
      </c>
      <c r="C964" s="56" t="s">
        <v>13</v>
      </c>
      <c r="E964" s="2" t="str">
        <f t="shared" si="32"/>
        <v>1Q2029</v>
      </c>
      <c r="F964" s="55" t="str">
        <f>+F963</f>
        <v>N/A</v>
      </c>
    </row>
    <row r="965" spans="1:6" ht="12.75">
      <c r="A965" s="45">
        <f t="shared" si="31"/>
        <v>47197</v>
      </c>
      <c r="B965" s="46">
        <v>47197</v>
      </c>
      <c r="C965" s="56" t="s">
        <v>13</v>
      </c>
      <c r="E965" s="2" t="str">
        <f t="shared" si="32"/>
        <v>1Q2029</v>
      </c>
      <c r="F965" s="55" t="str">
        <f>+F964</f>
        <v>N/A</v>
      </c>
    </row>
    <row r="966" spans="1:6" ht="12.75">
      <c r="A966" s="45">
        <f aca="true" t="shared" si="33" ref="A966:A1029">+B966</f>
        <v>47228</v>
      </c>
      <c r="B966" s="46">
        <v>47228</v>
      </c>
      <c r="C966" s="56" t="s">
        <v>13</v>
      </c>
      <c r="E966" s="2" t="str">
        <f t="shared" si="32"/>
        <v>2Q2029</v>
      </c>
      <c r="F966" s="55" t="str">
        <f>IF(COUNTIF(C962:C964,"&gt;0")&lt;3,"N/A",AVERAGE(C962:C964))</f>
        <v>N/A</v>
      </c>
    </row>
    <row r="967" spans="1:6" ht="12.75">
      <c r="A967" s="51">
        <f t="shared" si="33"/>
        <v>47258</v>
      </c>
      <c r="B967" s="52">
        <v>47258</v>
      </c>
      <c r="C967" s="56" t="s">
        <v>13</v>
      </c>
      <c r="E967" s="2" t="str">
        <f t="shared" si="32"/>
        <v>2Q2029</v>
      </c>
      <c r="F967" s="55" t="str">
        <f>+F966</f>
        <v>N/A</v>
      </c>
    </row>
    <row r="968" spans="1:6" ht="12.75">
      <c r="A968" s="45">
        <f t="shared" si="33"/>
        <v>47289</v>
      </c>
      <c r="B968" s="46">
        <v>47289</v>
      </c>
      <c r="C968" s="56" t="s">
        <v>13</v>
      </c>
      <c r="E968" s="2" t="str">
        <f t="shared" si="32"/>
        <v>2Q2029</v>
      </c>
      <c r="F968" s="55" t="str">
        <f>+F967</f>
        <v>N/A</v>
      </c>
    </row>
    <row r="969" spans="1:6" ht="12.75">
      <c r="A969" s="45">
        <f t="shared" si="33"/>
        <v>47319</v>
      </c>
      <c r="B969" s="46">
        <v>47319</v>
      </c>
      <c r="C969" s="56" t="s">
        <v>13</v>
      </c>
      <c r="E969" s="2" t="str">
        <f t="shared" si="32"/>
        <v>3Q2029</v>
      </c>
      <c r="F969" s="55" t="str">
        <f>IF(COUNTIF(C965:C967,"&gt;0")&lt;3,"N/A",AVERAGE(C965:C967))</f>
        <v>N/A</v>
      </c>
    </row>
    <row r="970" spans="1:6" ht="12.75">
      <c r="A970" s="51">
        <f t="shared" si="33"/>
        <v>47350</v>
      </c>
      <c r="B970" s="52">
        <v>47350</v>
      </c>
      <c r="C970" s="56" t="s">
        <v>13</v>
      </c>
      <c r="E970" s="2" t="str">
        <f t="shared" si="32"/>
        <v>3Q2029</v>
      </c>
      <c r="F970" s="55" t="str">
        <f>+F969</f>
        <v>N/A</v>
      </c>
    </row>
    <row r="971" spans="1:6" ht="12.75">
      <c r="A971" s="45">
        <f t="shared" si="33"/>
        <v>47381</v>
      </c>
      <c r="B971" s="46">
        <v>47381</v>
      </c>
      <c r="C971" s="56" t="s">
        <v>13</v>
      </c>
      <c r="E971" s="2" t="str">
        <f t="shared" si="32"/>
        <v>3Q2029</v>
      </c>
      <c r="F971" s="55" t="str">
        <f>+F970</f>
        <v>N/A</v>
      </c>
    </row>
    <row r="972" spans="1:6" ht="12.75">
      <c r="A972" s="45">
        <f t="shared" si="33"/>
        <v>47411</v>
      </c>
      <c r="B972" s="46">
        <v>47411</v>
      </c>
      <c r="C972" s="56" t="s">
        <v>13</v>
      </c>
      <c r="E972" s="2" t="str">
        <f aca="true" t="shared" si="34" ref="E972:E1035">IF(MONTH(B972)&lt;4,"1",IF(MONTH(B972)&lt;7,"2",IF(MONTH(B972)&lt;10,"3","4")))&amp;"Q"&amp;YEAR(B972)</f>
        <v>4Q2029</v>
      </c>
      <c r="F972" s="55" t="str">
        <f>IF(COUNTIF(C968:C970,"&gt;0")&lt;3,"N/A",AVERAGE(C968:C970))</f>
        <v>N/A</v>
      </c>
    </row>
    <row r="973" spans="1:6" ht="12.75">
      <c r="A973" s="51">
        <f t="shared" si="33"/>
        <v>47442</v>
      </c>
      <c r="B973" s="52">
        <v>47442</v>
      </c>
      <c r="C973" s="56" t="s">
        <v>13</v>
      </c>
      <c r="E973" s="2" t="str">
        <f t="shared" si="34"/>
        <v>4Q2029</v>
      </c>
      <c r="F973" s="55" t="str">
        <f>+F972</f>
        <v>N/A</v>
      </c>
    </row>
    <row r="974" spans="1:6" ht="12.75">
      <c r="A974" s="45">
        <f t="shared" si="33"/>
        <v>47472</v>
      </c>
      <c r="B974" s="46">
        <v>47472</v>
      </c>
      <c r="C974" s="56" t="s">
        <v>13</v>
      </c>
      <c r="E974" s="2" t="str">
        <f t="shared" si="34"/>
        <v>4Q2029</v>
      </c>
      <c r="F974" s="55" t="str">
        <f>+F973</f>
        <v>N/A</v>
      </c>
    </row>
    <row r="975" spans="1:6" ht="12.75">
      <c r="A975" s="45">
        <f t="shared" si="33"/>
        <v>47503</v>
      </c>
      <c r="B975" s="46">
        <v>47503</v>
      </c>
      <c r="C975" s="56" t="s">
        <v>13</v>
      </c>
      <c r="E975" s="2" t="str">
        <f t="shared" si="34"/>
        <v>1Q2030</v>
      </c>
      <c r="F975" s="55" t="str">
        <f>IF(COUNTIF(C971:C973,"&gt;0")&lt;3,"N/A",AVERAGE(C971:C973))</f>
        <v>N/A</v>
      </c>
    </row>
    <row r="976" spans="1:6" ht="12.75">
      <c r="A976" s="51">
        <f t="shared" si="33"/>
        <v>47534</v>
      </c>
      <c r="B976" s="52">
        <v>47534</v>
      </c>
      <c r="C976" s="56" t="s">
        <v>13</v>
      </c>
      <c r="E976" s="2" t="str">
        <f t="shared" si="34"/>
        <v>1Q2030</v>
      </c>
      <c r="F976" s="55" t="str">
        <f>+F975</f>
        <v>N/A</v>
      </c>
    </row>
    <row r="977" spans="1:6" ht="12.75">
      <c r="A977" s="45">
        <f t="shared" si="33"/>
        <v>47562</v>
      </c>
      <c r="B977" s="46">
        <v>47562</v>
      </c>
      <c r="C977" s="56" t="s">
        <v>13</v>
      </c>
      <c r="E977" s="2" t="str">
        <f t="shared" si="34"/>
        <v>1Q2030</v>
      </c>
      <c r="F977" s="55" t="str">
        <f>+F976</f>
        <v>N/A</v>
      </c>
    </row>
    <row r="978" spans="1:6" ht="12.75">
      <c r="A978" s="45">
        <f t="shared" si="33"/>
        <v>47593</v>
      </c>
      <c r="B978" s="46">
        <v>47593</v>
      </c>
      <c r="C978" s="56" t="s">
        <v>13</v>
      </c>
      <c r="E978" s="2" t="str">
        <f t="shared" si="34"/>
        <v>2Q2030</v>
      </c>
      <c r="F978" s="55" t="str">
        <f>IF(COUNTIF(C974:C976,"&gt;0")&lt;3,"N/A",AVERAGE(C974:C976))</f>
        <v>N/A</v>
      </c>
    </row>
    <row r="979" spans="1:6" ht="12.75">
      <c r="A979" s="51">
        <f t="shared" si="33"/>
        <v>47623</v>
      </c>
      <c r="B979" s="52">
        <v>47623</v>
      </c>
      <c r="C979" s="56" t="s">
        <v>13</v>
      </c>
      <c r="E979" s="2" t="str">
        <f t="shared" si="34"/>
        <v>2Q2030</v>
      </c>
      <c r="F979" s="55" t="str">
        <f>+F978</f>
        <v>N/A</v>
      </c>
    </row>
    <row r="980" spans="1:6" ht="12.75">
      <c r="A980" s="45">
        <f t="shared" si="33"/>
        <v>47654</v>
      </c>
      <c r="B980" s="46">
        <v>47654</v>
      </c>
      <c r="C980" s="56" t="s">
        <v>13</v>
      </c>
      <c r="E980" s="2" t="str">
        <f t="shared" si="34"/>
        <v>2Q2030</v>
      </c>
      <c r="F980" s="55" t="str">
        <f>+F979</f>
        <v>N/A</v>
      </c>
    </row>
    <row r="981" spans="1:6" ht="12.75">
      <c r="A981" s="45">
        <f t="shared" si="33"/>
        <v>47684</v>
      </c>
      <c r="B981" s="46">
        <v>47684</v>
      </c>
      <c r="C981" s="56" t="s">
        <v>13</v>
      </c>
      <c r="E981" s="2" t="str">
        <f t="shared" si="34"/>
        <v>3Q2030</v>
      </c>
      <c r="F981" s="55" t="str">
        <f>IF(COUNTIF(C977:C979,"&gt;0")&lt;3,"N/A",AVERAGE(C977:C979))</f>
        <v>N/A</v>
      </c>
    </row>
    <row r="982" spans="1:6" ht="12.75">
      <c r="A982" s="51">
        <f t="shared" si="33"/>
        <v>47715</v>
      </c>
      <c r="B982" s="52">
        <v>47715</v>
      </c>
      <c r="C982" s="56" t="s">
        <v>13</v>
      </c>
      <c r="E982" s="2" t="str">
        <f t="shared" si="34"/>
        <v>3Q2030</v>
      </c>
      <c r="F982" s="55" t="str">
        <f>+F981</f>
        <v>N/A</v>
      </c>
    </row>
    <row r="983" spans="1:6" ht="12.75">
      <c r="A983" s="45">
        <f t="shared" si="33"/>
        <v>47746</v>
      </c>
      <c r="B983" s="46">
        <v>47746</v>
      </c>
      <c r="C983" s="56" t="s">
        <v>13</v>
      </c>
      <c r="E983" s="2" t="str">
        <f t="shared" si="34"/>
        <v>3Q2030</v>
      </c>
      <c r="F983" s="55" t="str">
        <f>+F982</f>
        <v>N/A</v>
      </c>
    </row>
    <row r="984" spans="1:6" ht="12.75">
      <c r="A984" s="45">
        <f t="shared" si="33"/>
        <v>47776</v>
      </c>
      <c r="B984" s="46">
        <v>47776</v>
      </c>
      <c r="C984" s="56" t="s">
        <v>13</v>
      </c>
      <c r="E984" s="2" t="str">
        <f t="shared" si="34"/>
        <v>4Q2030</v>
      </c>
      <c r="F984" s="55" t="str">
        <f>IF(COUNTIF(C980:C982,"&gt;0")&lt;3,"N/A",AVERAGE(C980:C982))</f>
        <v>N/A</v>
      </c>
    </row>
    <row r="985" spans="1:6" ht="12.75">
      <c r="A985" s="51">
        <f t="shared" si="33"/>
        <v>47807</v>
      </c>
      <c r="B985" s="52">
        <v>47807</v>
      </c>
      <c r="C985" s="56" t="s">
        <v>13</v>
      </c>
      <c r="E985" s="2" t="str">
        <f t="shared" si="34"/>
        <v>4Q2030</v>
      </c>
      <c r="F985" s="55" t="str">
        <f>+F984</f>
        <v>N/A</v>
      </c>
    </row>
    <row r="986" spans="1:6" ht="12.75">
      <c r="A986" s="45">
        <f t="shared" si="33"/>
        <v>47837</v>
      </c>
      <c r="B986" s="46">
        <v>47837</v>
      </c>
      <c r="C986" s="56" t="s">
        <v>13</v>
      </c>
      <c r="E986" s="2" t="str">
        <f t="shared" si="34"/>
        <v>4Q2030</v>
      </c>
      <c r="F986" s="55" t="str">
        <f>+F985</f>
        <v>N/A</v>
      </c>
    </row>
    <row r="987" spans="1:6" ht="12.75">
      <c r="A987" s="45">
        <f t="shared" si="33"/>
        <v>47868</v>
      </c>
      <c r="B987" s="46">
        <v>47868</v>
      </c>
      <c r="C987" s="56" t="s">
        <v>13</v>
      </c>
      <c r="E987" s="2" t="str">
        <f t="shared" si="34"/>
        <v>1Q2031</v>
      </c>
      <c r="F987" s="55" t="str">
        <f>IF(COUNTIF(C983:C985,"&gt;0")&lt;3,"N/A",AVERAGE(C983:C985))</f>
        <v>N/A</v>
      </c>
    </row>
    <row r="988" spans="1:6" ht="12.75">
      <c r="A988" s="51">
        <f t="shared" si="33"/>
        <v>47899</v>
      </c>
      <c r="B988" s="52">
        <v>47899</v>
      </c>
      <c r="C988" s="56" t="s">
        <v>13</v>
      </c>
      <c r="E988" s="2" t="str">
        <f t="shared" si="34"/>
        <v>1Q2031</v>
      </c>
      <c r="F988" s="55" t="str">
        <f>+F987</f>
        <v>N/A</v>
      </c>
    </row>
    <row r="989" spans="1:6" ht="12.75">
      <c r="A989" s="45">
        <f t="shared" si="33"/>
        <v>47927</v>
      </c>
      <c r="B989" s="46">
        <v>47927</v>
      </c>
      <c r="C989" s="56" t="s">
        <v>13</v>
      </c>
      <c r="E989" s="2" t="str">
        <f t="shared" si="34"/>
        <v>1Q2031</v>
      </c>
      <c r="F989" s="55" t="str">
        <f>+F988</f>
        <v>N/A</v>
      </c>
    </row>
    <row r="990" spans="1:6" ht="12.75">
      <c r="A990" s="45">
        <f t="shared" si="33"/>
        <v>47958</v>
      </c>
      <c r="B990" s="46">
        <v>47958</v>
      </c>
      <c r="C990" s="56" t="s">
        <v>13</v>
      </c>
      <c r="E990" s="2" t="str">
        <f t="shared" si="34"/>
        <v>2Q2031</v>
      </c>
      <c r="F990" s="55" t="str">
        <f>IF(COUNTIF(C986:C988,"&gt;0")&lt;3,"N/A",AVERAGE(C986:C988))</f>
        <v>N/A</v>
      </c>
    </row>
    <row r="991" spans="1:6" ht="12.75">
      <c r="A991" s="51">
        <f t="shared" si="33"/>
        <v>47988</v>
      </c>
      <c r="B991" s="52">
        <v>47988</v>
      </c>
      <c r="C991" s="56" t="s">
        <v>13</v>
      </c>
      <c r="E991" s="2" t="str">
        <f t="shared" si="34"/>
        <v>2Q2031</v>
      </c>
      <c r="F991" s="55" t="str">
        <f>+F990</f>
        <v>N/A</v>
      </c>
    </row>
    <row r="992" spans="1:6" ht="12.75">
      <c r="A992" s="45">
        <f t="shared" si="33"/>
        <v>48019</v>
      </c>
      <c r="B992" s="46">
        <v>48019</v>
      </c>
      <c r="C992" s="56" t="s">
        <v>13</v>
      </c>
      <c r="E992" s="2" t="str">
        <f t="shared" si="34"/>
        <v>2Q2031</v>
      </c>
      <c r="F992" s="55" t="str">
        <f>+F991</f>
        <v>N/A</v>
      </c>
    </row>
    <row r="993" spans="1:6" ht="12.75">
      <c r="A993" s="45">
        <f t="shared" si="33"/>
        <v>48049</v>
      </c>
      <c r="B993" s="46">
        <v>48049</v>
      </c>
      <c r="C993" s="56" t="s">
        <v>13</v>
      </c>
      <c r="E993" s="2" t="str">
        <f t="shared" si="34"/>
        <v>3Q2031</v>
      </c>
      <c r="F993" s="55" t="str">
        <f>IF(COUNTIF(C989:C991,"&gt;0")&lt;3,"N/A",AVERAGE(C989:C991))</f>
        <v>N/A</v>
      </c>
    </row>
    <row r="994" spans="1:6" ht="12.75">
      <c r="A994" s="51">
        <f t="shared" si="33"/>
        <v>48080</v>
      </c>
      <c r="B994" s="52">
        <v>48080</v>
      </c>
      <c r="C994" s="56" t="s">
        <v>13</v>
      </c>
      <c r="E994" s="2" t="str">
        <f t="shared" si="34"/>
        <v>3Q2031</v>
      </c>
      <c r="F994" s="55" t="str">
        <f>+F993</f>
        <v>N/A</v>
      </c>
    </row>
    <row r="995" spans="1:6" ht="12.75">
      <c r="A995" s="45">
        <f t="shared" si="33"/>
        <v>48111</v>
      </c>
      <c r="B995" s="46">
        <v>48111</v>
      </c>
      <c r="C995" s="56" t="s">
        <v>13</v>
      </c>
      <c r="E995" s="2" t="str">
        <f t="shared" si="34"/>
        <v>3Q2031</v>
      </c>
      <c r="F995" s="55" t="str">
        <f>+F994</f>
        <v>N/A</v>
      </c>
    </row>
    <row r="996" spans="1:6" ht="12.75">
      <c r="A996" s="45">
        <f t="shared" si="33"/>
        <v>48141</v>
      </c>
      <c r="B996" s="46">
        <v>48141</v>
      </c>
      <c r="C996" s="56" t="s">
        <v>13</v>
      </c>
      <c r="E996" s="2" t="str">
        <f t="shared" si="34"/>
        <v>4Q2031</v>
      </c>
      <c r="F996" s="55" t="str">
        <f>IF(COUNTIF(C992:C994,"&gt;0")&lt;3,"N/A",AVERAGE(C992:C994))</f>
        <v>N/A</v>
      </c>
    </row>
    <row r="997" spans="1:6" ht="12.75">
      <c r="A997" s="51">
        <f t="shared" si="33"/>
        <v>48172</v>
      </c>
      <c r="B997" s="52">
        <v>48172</v>
      </c>
      <c r="C997" s="56" t="s">
        <v>13</v>
      </c>
      <c r="E997" s="2" t="str">
        <f t="shared" si="34"/>
        <v>4Q2031</v>
      </c>
      <c r="F997" s="55" t="str">
        <f>+F996</f>
        <v>N/A</v>
      </c>
    </row>
    <row r="998" spans="1:6" ht="12.75">
      <c r="A998" s="45">
        <f t="shared" si="33"/>
        <v>48202</v>
      </c>
      <c r="B998" s="46">
        <v>48202</v>
      </c>
      <c r="C998" s="56" t="s">
        <v>13</v>
      </c>
      <c r="E998" s="2" t="str">
        <f t="shared" si="34"/>
        <v>4Q2031</v>
      </c>
      <c r="F998" s="55" t="str">
        <f>+F997</f>
        <v>N/A</v>
      </c>
    </row>
    <row r="999" spans="1:6" ht="12.75">
      <c r="A999" s="45">
        <f t="shared" si="33"/>
        <v>48233</v>
      </c>
      <c r="B999" s="46">
        <v>48233</v>
      </c>
      <c r="C999" s="56" t="s">
        <v>13</v>
      </c>
      <c r="E999" s="2" t="str">
        <f t="shared" si="34"/>
        <v>1Q2032</v>
      </c>
      <c r="F999" s="55" t="str">
        <f>IF(COUNTIF(C995:C997,"&gt;0")&lt;3,"N/A",AVERAGE(C995:C997))</f>
        <v>N/A</v>
      </c>
    </row>
    <row r="1000" spans="1:6" ht="12.75">
      <c r="A1000" s="51">
        <f t="shared" si="33"/>
        <v>48264</v>
      </c>
      <c r="B1000" s="52">
        <v>48264</v>
      </c>
      <c r="C1000" s="56" t="s">
        <v>13</v>
      </c>
      <c r="E1000" s="2" t="str">
        <f t="shared" si="34"/>
        <v>1Q2032</v>
      </c>
      <c r="F1000" s="55" t="str">
        <f>+F999</f>
        <v>N/A</v>
      </c>
    </row>
    <row r="1001" spans="1:6" ht="12.75">
      <c r="A1001" s="45">
        <f t="shared" si="33"/>
        <v>48293</v>
      </c>
      <c r="B1001" s="46">
        <v>48293</v>
      </c>
      <c r="C1001" s="56" t="s">
        <v>13</v>
      </c>
      <c r="E1001" s="2" t="str">
        <f t="shared" si="34"/>
        <v>1Q2032</v>
      </c>
      <c r="F1001" s="55" t="str">
        <f>+F1000</f>
        <v>N/A</v>
      </c>
    </row>
    <row r="1002" spans="1:6" ht="12.75">
      <c r="A1002" s="45">
        <f t="shared" si="33"/>
        <v>48324</v>
      </c>
      <c r="B1002" s="46">
        <v>48324</v>
      </c>
      <c r="C1002" s="56" t="s">
        <v>13</v>
      </c>
      <c r="E1002" s="2" t="str">
        <f t="shared" si="34"/>
        <v>2Q2032</v>
      </c>
      <c r="F1002" s="55" t="str">
        <f>IF(COUNTIF(C998:C1000,"&gt;0")&lt;3,"N/A",AVERAGE(C998:C1000))</f>
        <v>N/A</v>
      </c>
    </row>
    <row r="1003" spans="1:6" ht="12.75">
      <c r="A1003" s="51">
        <f t="shared" si="33"/>
        <v>48354</v>
      </c>
      <c r="B1003" s="52">
        <v>48354</v>
      </c>
      <c r="C1003" s="56" t="s">
        <v>13</v>
      </c>
      <c r="E1003" s="2" t="str">
        <f t="shared" si="34"/>
        <v>2Q2032</v>
      </c>
      <c r="F1003" s="55" t="str">
        <f>+F1002</f>
        <v>N/A</v>
      </c>
    </row>
    <row r="1004" spans="1:6" ht="12.75">
      <c r="A1004" s="45">
        <f t="shared" si="33"/>
        <v>48385</v>
      </c>
      <c r="B1004" s="46">
        <v>48385</v>
      </c>
      <c r="C1004" s="56" t="s">
        <v>13</v>
      </c>
      <c r="E1004" s="2" t="str">
        <f t="shared" si="34"/>
        <v>2Q2032</v>
      </c>
      <c r="F1004" s="55" t="str">
        <f>+F1003</f>
        <v>N/A</v>
      </c>
    </row>
    <row r="1005" spans="1:6" ht="12.75">
      <c r="A1005" s="45">
        <f t="shared" si="33"/>
        <v>48415</v>
      </c>
      <c r="B1005" s="46">
        <v>48415</v>
      </c>
      <c r="C1005" s="56" t="s">
        <v>13</v>
      </c>
      <c r="E1005" s="2" t="str">
        <f t="shared" si="34"/>
        <v>3Q2032</v>
      </c>
      <c r="F1005" s="55" t="str">
        <f>IF(COUNTIF(C1001:C1003,"&gt;0")&lt;3,"N/A",AVERAGE(C1001:C1003))</f>
        <v>N/A</v>
      </c>
    </row>
    <row r="1006" spans="1:6" ht="12.75">
      <c r="A1006" s="51">
        <f t="shared" si="33"/>
        <v>48446</v>
      </c>
      <c r="B1006" s="52">
        <v>48446</v>
      </c>
      <c r="C1006" s="56" t="s">
        <v>13</v>
      </c>
      <c r="E1006" s="2" t="str">
        <f t="shared" si="34"/>
        <v>3Q2032</v>
      </c>
      <c r="F1006" s="55" t="str">
        <f>+F1005</f>
        <v>N/A</v>
      </c>
    </row>
    <row r="1007" spans="1:6" ht="12.75">
      <c r="A1007" s="45">
        <f t="shared" si="33"/>
        <v>48477</v>
      </c>
      <c r="B1007" s="46">
        <v>48477</v>
      </c>
      <c r="C1007" s="56" t="s">
        <v>13</v>
      </c>
      <c r="E1007" s="2" t="str">
        <f t="shared" si="34"/>
        <v>3Q2032</v>
      </c>
      <c r="F1007" s="55" t="str">
        <f>+F1006</f>
        <v>N/A</v>
      </c>
    </row>
    <row r="1008" spans="1:6" ht="12.75">
      <c r="A1008" s="45">
        <f t="shared" si="33"/>
        <v>48507</v>
      </c>
      <c r="B1008" s="46">
        <v>48507</v>
      </c>
      <c r="C1008" s="56" t="s">
        <v>13</v>
      </c>
      <c r="E1008" s="2" t="str">
        <f t="shared" si="34"/>
        <v>4Q2032</v>
      </c>
      <c r="F1008" s="55" t="str">
        <f>IF(COUNTIF(C1004:C1006,"&gt;0")&lt;3,"N/A",AVERAGE(C1004:C1006))</f>
        <v>N/A</v>
      </c>
    </row>
    <row r="1009" spans="1:6" ht="12.75">
      <c r="A1009" s="51">
        <f t="shared" si="33"/>
        <v>48538</v>
      </c>
      <c r="B1009" s="52">
        <v>48538</v>
      </c>
      <c r="C1009" s="56" t="s">
        <v>13</v>
      </c>
      <c r="E1009" s="2" t="str">
        <f t="shared" si="34"/>
        <v>4Q2032</v>
      </c>
      <c r="F1009" s="55" t="str">
        <f>+F1008</f>
        <v>N/A</v>
      </c>
    </row>
    <row r="1010" spans="1:6" ht="12.75">
      <c r="A1010" s="45">
        <f t="shared" si="33"/>
        <v>48568</v>
      </c>
      <c r="B1010" s="46">
        <v>48568</v>
      </c>
      <c r="C1010" s="56" t="s">
        <v>13</v>
      </c>
      <c r="E1010" s="2" t="str">
        <f t="shared" si="34"/>
        <v>4Q2032</v>
      </c>
      <c r="F1010" s="55" t="str">
        <f>+F1009</f>
        <v>N/A</v>
      </c>
    </row>
    <row r="1011" spans="1:6" ht="12.75">
      <c r="A1011" s="45">
        <f t="shared" si="33"/>
        <v>48599</v>
      </c>
      <c r="B1011" s="46">
        <v>48599</v>
      </c>
      <c r="C1011" s="56" t="s">
        <v>13</v>
      </c>
      <c r="E1011" s="2" t="str">
        <f t="shared" si="34"/>
        <v>1Q2033</v>
      </c>
      <c r="F1011" s="55" t="str">
        <f>IF(COUNTIF(C1007:C1009,"&gt;0")&lt;3,"N/A",AVERAGE(C1007:C1009))</f>
        <v>N/A</v>
      </c>
    </row>
    <row r="1012" spans="1:6" ht="12.75">
      <c r="A1012" s="51">
        <f t="shared" si="33"/>
        <v>48630</v>
      </c>
      <c r="B1012" s="52">
        <v>48630</v>
      </c>
      <c r="C1012" s="56" t="s">
        <v>13</v>
      </c>
      <c r="E1012" s="2" t="str">
        <f t="shared" si="34"/>
        <v>1Q2033</v>
      </c>
      <c r="F1012" s="55" t="str">
        <f>+F1011</f>
        <v>N/A</v>
      </c>
    </row>
    <row r="1013" spans="1:6" ht="12.75">
      <c r="A1013" s="45">
        <f t="shared" si="33"/>
        <v>48658</v>
      </c>
      <c r="B1013" s="46">
        <v>48658</v>
      </c>
      <c r="C1013" s="56" t="s">
        <v>13</v>
      </c>
      <c r="E1013" s="2" t="str">
        <f t="shared" si="34"/>
        <v>1Q2033</v>
      </c>
      <c r="F1013" s="55" t="str">
        <f>+F1012</f>
        <v>N/A</v>
      </c>
    </row>
    <row r="1014" spans="1:6" ht="12.75">
      <c r="A1014" s="45">
        <f t="shared" si="33"/>
        <v>48689</v>
      </c>
      <c r="B1014" s="46">
        <v>48689</v>
      </c>
      <c r="C1014" s="56" t="s">
        <v>13</v>
      </c>
      <c r="E1014" s="2" t="str">
        <f t="shared" si="34"/>
        <v>2Q2033</v>
      </c>
      <c r="F1014" s="55" t="str">
        <f>IF(COUNTIF(C1010:C1012,"&gt;0")&lt;3,"N/A",AVERAGE(C1010:C1012))</f>
        <v>N/A</v>
      </c>
    </row>
    <row r="1015" spans="1:6" ht="12.75">
      <c r="A1015" s="51">
        <f t="shared" si="33"/>
        <v>48719</v>
      </c>
      <c r="B1015" s="52">
        <v>48719</v>
      </c>
      <c r="C1015" s="56" t="s">
        <v>13</v>
      </c>
      <c r="E1015" s="2" t="str">
        <f t="shared" si="34"/>
        <v>2Q2033</v>
      </c>
      <c r="F1015" s="55" t="str">
        <f>+F1014</f>
        <v>N/A</v>
      </c>
    </row>
    <row r="1016" spans="1:6" ht="12.75">
      <c r="A1016" s="45">
        <f t="shared" si="33"/>
        <v>48750</v>
      </c>
      <c r="B1016" s="46">
        <v>48750</v>
      </c>
      <c r="C1016" s="56" t="s">
        <v>13</v>
      </c>
      <c r="E1016" s="2" t="str">
        <f t="shared" si="34"/>
        <v>2Q2033</v>
      </c>
      <c r="F1016" s="55" t="str">
        <f>+F1015</f>
        <v>N/A</v>
      </c>
    </row>
    <row r="1017" spans="1:6" ht="12.75">
      <c r="A1017" s="45">
        <f t="shared" si="33"/>
        <v>48780</v>
      </c>
      <c r="B1017" s="46">
        <v>48780</v>
      </c>
      <c r="C1017" s="56" t="s">
        <v>13</v>
      </c>
      <c r="E1017" s="2" t="str">
        <f t="shared" si="34"/>
        <v>3Q2033</v>
      </c>
      <c r="F1017" s="55" t="str">
        <f>IF(COUNTIF(C1013:C1015,"&gt;0")&lt;3,"N/A",AVERAGE(C1013:C1015))</f>
        <v>N/A</v>
      </c>
    </row>
    <row r="1018" spans="1:6" ht="12.75">
      <c r="A1018" s="51">
        <f t="shared" si="33"/>
        <v>48811</v>
      </c>
      <c r="B1018" s="52">
        <v>48811</v>
      </c>
      <c r="C1018" s="56" t="s">
        <v>13</v>
      </c>
      <c r="E1018" s="2" t="str">
        <f t="shared" si="34"/>
        <v>3Q2033</v>
      </c>
      <c r="F1018" s="55" t="str">
        <f>+F1017</f>
        <v>N/A</v>
      </c>
    </row>
    <row r="1019" spans="1:6" ht="12.75">
      <c r="A1019" s="45">
        <f t="shared" si="33"/>
        <v>48842</v>
      </c>
      <c r="B1019" s="46">
        <v>48842</v>
      </c>
      <c r="C1019" s="56" t="s">
        <v>13</v>
      </c>
      <c r="E1019" s="2" t="str">
        <f t="shared" si="34"/>
        <v>3Q2033</v>
      </c>
      <c r="F1019" s="55" t="str">
        <f>+F1018</f>
        <v>N/A</v>
      </c>
    </row>
    <row r="1020" spans="1:6" ht="12.75">
      <c r="A1020" s="45">
        <f t="shared" si="33"/>
        <v>48872</v>
      </c>
      <c r="B1020" s="46">
        <v>48872</v>
      </c>
      <c r="C1020" s="56" t="s">
        <v>13</v>
      </c>
      <c r="E1020" s="2" t="str">
        <f t="shared" si="34"/>
        <v>4Q2033</v>
      </c>
      <c r="F1020" s="55" t="str">
        <f>IF(COUNTIF(C1016:C1018,"&gt;0")&lt;3,"N/A",AVERAGE(C1016:C1018))</f>
        <v>N/A</v>
      </c>
    </row>
    <row r="1021" spans="1:6" ht="12.75">
      <c r="A1021" s="51">
        <f t="shared" si="33"/>
        <v>48903</v>
      </c>
      <c r="B1021" s="52">
        <v>48903</v>
      </c>
      <c r="C1021" s="56" t="s">
        <v>13</v>
      </c>
      <c r="E1021" s="2" t="str">
        <f t="shared" si="34"/>
        <v>4Q2033</v>
      </c>
      <c r="F1021" s="55" t="str">
        <f>+F1020</f>
        <v>N/A</v>
      </c>
    </row>
    <row r="1022" spans="1:6" ht="12.75">
      <c r="A1022" s="45">
        <f t="shared" si="33"/>
        <v>48933</v>
      </c>
      <c r="B1022" s="46">
        <v>48933</v>
      </c>
      <c r="C1022" s="56" t="s">
        <v>13</v>
      </c>
      <c r="E1022" s="2" t="str">
        <f t="shared" si="34"/>
        <v>4Q2033</v>
      </c>
      <c r="F1022" s="55" t="str">
        <f>+F1021</f>
        <v>N/A</v>
      </c>
    </row>
    <row r="1023" spans="1:6" ht="12.75">
      <c r="A1023" s="45">
        <f t="shared" si="33"/>
        <v>48964</v>
      </c>
      <c r="B1023" s="46">
        <v>48964</v>
      </c>
      <c r="C1023" s="56" t="s">
        <v>13</v>
      </c>
      <c r="E1023" s="2" t="str">
        <f t="shared" si="34"/>
        <v>1Q2034</v>
      </c>
      <c r="F1023" s="55" t="str">
        <f>IF(COUNTIF(C1019:C1021,"&gt;0")&lt;3,"N/A",AVERAGE(C1019:C1021))</f>
        <v>N/A</v>
      </c>
    </row>
    <row r="1024" spans="1:6" ht="12.75">
      <c r="A1024" s="51">
        <f t="shared" si="33"/>
        <v>48995</v>
      </c>
      <c r="B1024" s="52">
        <v>48995</v>
      </c>
      <c r="C1024" s="56" t="s">
        <v>13</v>
      </c>
      <c r="E1024" s="2" t="str">
        <f t="shared" si="34"/>
        <v>1Q2034</v>
      </c>
      <c r="F1024" s="55" t="str">
        <f>+F1023</f>
        <v>N/A</v>
      </c>
    </row>
    <row r="1025" spans="1:6" ht="12.75">
      <c r="A1025" s="45">
        <f t="shared" si="33"/>
        <v>49023</v>
      </c>
      <c r="B1025" s="46">
        <v>49023</v>
      </c>
      <c r="C1025" s="56" t="s">
        <v>13</v>
      </c>
      <c r="E1025" s="2" t="str">
        <f t="shared" si="34"/>
        <v>1Q2034</v>
      </c>
      <c r="F1025" s="55" t="str">
        <f>+F1024</f>
        <v>N/A</v>
      </c>
    </row>
    <row r="1026" spans="1:6" ht="12.75">
      <c r="A1026" s="45">
        <f t="shared" si="33"/>
        <v>49054</v>
      </c>
      <c r="B1026" s="46">
        <v>49054</v>
      </c>
      <c r="C1026" s="56" t="s">
        <v>13</v>
      </c>
      <c r="E1026" s="2" t="str">
        <f t="shared" si="34"/>
        <v>2Q2034</v>
      </c>
      <c r="F1026" s="55" t="str">
        <f>IF(COUNTIF(C1022:C1024,"&gt;0")&lt;3,"N/A",AVERAGE(C1022:C1024))</f>
        <v>N/A</v>
      </c>
    </row>
    <row r="1027" spans="1:6" ht="12.75">
      <c r="A1027" s="51">
        <f t="shared" si="33"/>
        <v>49084</v>
      </c>
      <c r="B1027" s="52">
        <v>49084</v>
      </c>
      <c r="C1027" s="56" t="s">
        <v>13</v>
      </c>
      <c r="E1027" s="2" t="str">
        <f t="shared" si="34"/>
        <v>2Q2034</v>
      </c>
      <c r="F1027" s="55" t="str">
        <f>+F1026</f>
        <v>N/A</v>
      </c>
    </row>
    <row r="1028" spans="1:6" ht="12.75">
      <c r="A1028" s="45">
        <f t="shared" si="33"/>
        <v>49115</v>
      </c>
      <c r="B1028" s="46">
        <v>49115</v>
      </c>
      <c r="C1028" s="56" t="s">
        <v>13</v>
      </c>
      <c r="E1028" s="2" t="str">
        <f t="shared" si="34"/>
        <v>2Q2034</v>
      </c>
      <c r="F1028" s="55" t="str">
        <f>+F1027</f>
        <v>N/A</v>
      </c>
    </row>
    <row r="1029" spans="1:6" ht="12.75">
      <c r="A1029" s="45">
        <f t="shared" si="33"/>
        <v>49145</v>
      </c>
      <c r="B1029" s="46">
        <v>49145</v>
      </c>
      <c r="C1029" s="56" t="s">
        <v>13</v>
      </c>
      <c r="E1029" s="2" t="str">
        <f t="shared" si="34"/>
        <v>3Q2034</v>
      </c>
      <c r="F1029" s="55" t="str">
        <f>IF(COUNTIF(C1025:C1027,"&gt;0")&lt;3,"N/A",AVERAGE(C1025:C1027))</f>
        <v>N/A</v>
      </c>
    </row>
    <row r="1030" spans="1:6" ht="12.75">
      <c r="A1030" s="51">
        <f aca="true" t="shared" si="35" ref="A1030:A1093">+B1030</f>
        <v>49176</v>
      </c>
      <c r="B1030" s="52">
        <v>49176</v>
      </c>
      <c r="C1030" s="56" t="s">
        <v>13</v>
      </c>
      <c r="E1030" s="2" t="str">
        <f t="shared" si="34"/>
        <v>3Q2034</v>
      </c>
      <c r="F1030" s="55" t="str">
        <f>+F1029</f>
        <v>N/A</v>
      </c>
    </row>
    <row r="1031" spans="1:6" ht="12.75">
      <c r="A1031" s="45">
        <f t="shared" si="35"/>
        <v>49207</v>
      </c>
      <c r="B1031" s="46">
        <v>49207</v>
      </c>
      <c r="C1031" s="56" t="s">
        <v>13</v>
      </c>
      <c r="E1031" s="2" t="str">
        <f t="shared" si="34"/>
        <v>3Q2034</v>
      </c>
      <c r="F1031" s="55" t="str">
        <f>+F1030</f>
        <v>N/A</v>
      </c>
    </row>
    <row r="1032" spans="1:6" ht="12.75">
      <c r="A1032" s="45">
        <f t="shared" si="35"/>
        <v>49237</v>
      </c>
      <c r="B1032" s="46">
        <v>49237</v>
      </c>
      <c r="C1032" s="56" t="s">
        <v>13</v>
      </c>
      <c r="E1032" s="2" t="str">
        <f t="shared" si="34"/>
        <v>4Q2034</v>
      </c>
      <c r="F1032" s="55" t="str">
        <f>IF(COUNTIF(C1028:C1030,"&gt;0")&lt;3,"N/A",AVERAGE(C1028:C1030))</f>
        <v>N/A</v>
      </c>
    </row>
    <row r="1033" spans="1:6" ht="12.75">
      <c r="A1033" s="51">
        <f t="shared" si="35"/>
        <v>49268</v>
      </c>
      <c r="B1033" s="52">
        <v>49268</v>
      </c>
      <c r="C1033" s="56" t="s">
        <v>13</v>
      </c>
      <c r="E1033" s="2" t="str">
        <f t="shared" si="34"/>
        <v>4Q2034</v>
      </c>
      <c r="F1033" s="55" t="str">
        <f>+F1032</f>
        <v>N/A</v>
      </c>
    </row>
    <row r="1034" spans="1:6" ht="12.75">
      <c r="A1034" s="45">
        <f t="shared" si="35"/>
        <v>49298</v>
      </c>
      <c r="B1034" s="46">
        <v>49298</v>
      </c>
      <c r="C1034" s="56" t="s">
        <v>13</v>
      </c>
      <c r="E1034" s="2" t="str">
        <f t="shared" si="34"/>
        <v>4Q2034</v>
      </c>
      <c r="F1034" s="55" t="str">
        <f>+F1033</f>
        <v>N/A</v>
      </c>
    </row>
    <row r="1035" spans="1:6" ht="12.75">
      <c r="A1035" s="45">
        <f t="shared" si="35"/>
        <v>49329</v>
      </c>
      <c r="B1035" s="46">
        <v>49329</v>
      </c>
      <c r="C1035" s="56" t="s">
        <v>13</v>
      </c>
      <c r="E1035" s="2" t="str">
        <f t="shared" si="34"/>
        <v>1Q2035</v>
      </c>
      <c r="F1035" s="55" t="str">
        <f>IF(COUNTIF(C1031:C1033,"&gt;0")&lt;3,"N/A",AVERAGE(C1031:C1033))</f>
        <v>N/A</v>
      </c>
    </row>
    <row r="1036" spans="1:6" ht="12.75">
      <c r="A1036" s="51">
        <f t="shared" si="35"/>
        <v>49360</v>
      </c>
      <c r="B1036" s="52">
        <v>49360</v>
      </c>
      <c r="C1036" s="56" t="s">
        <v>13</v>
      </c>
      <c r="E1036" s="2" t="str">
        <f aca="true" t="shared" si="36" ref="E1036:E1099">IF(MONTH(B1036)&lt;4,"1",IF(MONTH(B1036)&lt;7,"2",IF(MONTH(B1036)&lt;10,"3","4")))&amp;"Q"&amp;YEAR(B1036)</f>
        <v>1Q2035</v>
      </c>
      <c r="F1036" s="55" t="str">
        <f>+F1035</f>
        <v>N/A</v>
      </c>
    </row>
    <row r="1037" spans="1:6" ht="12.75">
      <c r="A1037" s="45">
        <f t="shared" si="35"/>
        <v>49388</v>
      </c>
      <c r="B1037" s="46">
        <v>49388</v>
      </c>
      <c r="C1037" s="56" t="s">
        <v>13</v>
      </c>
      <c r="E1037" s="2" t="str">
        <f t="shared" si="36"/>
        <v>1Q2035</v>
      </c>
      <c r="F1037" s="55" t="str">
        <f>+F1036</f>
        <v>N/A</v>
      </c>
    </row>
    <row r="1038" spans="1:6" ht="12.75">
      <c r="A1038" s="45">
        <f t="shared" si="35"/>
        <v>49419</v>
      </c>
      <c r="B1038" s="46">
        <v>49419</v>
      </c>
      <c r="C1038" s="56" t="s">
        <v>13</v>
      </c>
      <c r="E1038" s="2" t="str">
        <f t="shared" si="36"/>
        <v>2Q2035</v>
      </c>
      <c r="F1038" s="55" t="str">
        <f>IF(COUNTIF(C1034:C1036,"&gt;0")&lt;3,"N/A",AVERAGE(C1034:C1036))</f>
        <v>N/A</v>
      </c>
    </row>
    <row r="1039" spans="1:6" ht="12.75">
      <c r="A1039" s="51">
        <f t="shared" si="35"/>
        <v>49449</v>
      </c>
      <c r="B1039" s="52">
        <v>49449</v>
      </c>
      <c r="C1039" s="56" t="s">
        <v>13</v>
      </c>
      <c r="E1039" s="2" t="str">
        <f t="shared" si="36"/>
        <v>2Q2035</v>
      </c>
      <c r="F1039" s="55" t="str">
        <f>+F1038</f>
        <v>N/A</v>
      </c>
    </row>
    <row r="1040" spans="1:6" ht="12.75">
      <c r="A1040" s="45">
        <f t="shared" si="35"/>
        <v>49480</v>
      </c>
      <c r="B1040" s="46">
        <v>49480</v>
      </c>
      <c r="C1040" s="56" t="s">
        <v>13</v>
      </c>
      <c r="E1040" s="2" t="str">
        <f t="shared" si="36"/>
        <v>2Q2035</v>
      </c>
      <c r="F1040" s="55" t="str">
        <f>+F1039</f>
        <v>N/A</v>
      </c>
    </row>
    <row r="1041" spans="1:6" ht="12.75">
      <c r="A1041" s="45">
        <f t="shared" si="35"/>
        <v>49510</v>
      </c>
      <c r="B1041" s="46">
        <v>49510</v>
      </c>
      <c r="C1041" s="56" t="s">
        <v>13</v>
      </c>
      <c r="E1041" s="2" t="str">
        <f t="shared" si="36"/>
        <v>3Q2035</v>
      </c>
      <c r="F1041" s="55" t="str">
        <f>IF(COUNTIF(C1037:C1039,"&gt;0")&lt;3,"N/A",AVERAGE(C1037:C1039))</f>
        <v>N/A</v>
      </c>
    </row>
    <row r="1042" spans="1:6" ht="12.75">
      <c r="A1042" s="51">
        <f t="shared" si="35"/>
        <v>49541</v>
      </c>
      <c r="B1042" s="52">
        <v>49541</v>
      </c>
      <c r="C1042" s="56" t="s">
        <v>13</v>
      </c>
      <c r="E1042" s="2" t="str">
        <f t="shared" si="36"/>
        <v>3Q2035</v>
      </c>
      <c r="F1042" s="55" t="str">
        <f>+F1041</f>
        <v>N/A</v>
      </c>
    </row>
    <row r="1043" spans="1:6" ht="12.75">
      <c r="A1043" s="45">
        <f t="shared" si="35"/>
        <v>49572</v>
      </c>
      <c r="B1043" s="46">
        <v>49572</v>
      </c>
      <c r="C1043" s="56" t="s">
        <v>13</v>
      </c>
      <c r="E1043" s="2" t="str">
        <f t="shared" si="36"/>
        <v>3Q2035</v>
      </c>
      <c r="F1043" s="55" t="str">
        <f>+F1042</f>
        <v>N/A</v>
      </c>
    </row>
    <row r="1044" spans="1:6" ht="12.75">
      <c r="A1044" s="45">
        <f t="shared" si="35"/>
        <v>49602</v>
      </c>
      <c r="B1044" s="46">
        <v>49602</v>
      </c>
      <c r="C1044" s="56" t="s">
        <v>13</v>
      </c>
      <c r="E1044" s="2" t="str">
        <f t="shared" si="36"/>
        <v>4Q2035</v>
      </c>
      <c r="F1044" s="55" t="str">
        <f>IF(COUNTIF(C1040:C1042,"&gt;0")&lt;3,"N/A",AVERAGE(C1040:C1042))</f>
        <v>N/A</v>
      </c>
    </row>
    <row r="1045" spans="1:6" ht="12.75">
      <c r="A1045" s="51">
        <f t="shared" si="35"/>
        <v>49633</v>
      </c>
      <c r="B1045" s="52">
        <v>49633</v>
      </c>
      <c r="C1045" s="56" t="s">
        <v>13</v>
      </c>
      <c r="E1045" s="2" t="str">
        <f t="shared" si="36"/>
        <v>4Q2035</v>
      </c>
      <c r="F1045" s="55" t="str">
        <f>+F1044</f>
        <v>N/A</v>
      </c>
    </row>
    <row r="1046" spans="1:6" ht="12.75">
      <c r="A1046" s="45">
        <f t="shared" si="35"/>
        <v>49663</v>
      </c>
      <c r="B1046" s="46">
        <v>49663</v>
      </c>
      <c r="C1046" s="56" t="s">
        <v>13</v>
      </c>
      <c r="E1046" s="2" t="str">
        <f t="shared" si="36"/>
        <v>4Q2035</v>
      </c>
      <c r="F1046" s="55" t="str">
        <f>+F1045</f>
        <v>N/A</v>
      </c>
    </row>
    <row r="1047" spans="1:6" ht="12.75">
      <c r="A1047" s="45">
        <f t="shared" si="35"/>
        <v>49694</v>
      </c>
      <c r="B1047" s="46">
        <v>49694</v>
      </c>
      <c r="C1047" s="56" t="s">
        <v>13</v>
      </c>
      <c r="E1047" s="2" t="str">
        <f t="shared" si="36"/>
        <v>1Q2036</v>
      </c>
      <c r="F1047" s="55" t="str">
        <f>IF(COUNTIF(C1043:C1045,"&gt;0")&lt;3,"N/A",AVERAGE(C1043:C1045))</f>
        <v>N/A</v>
      </c>
    </row>
    <row r="1048" spans="1:6" ht="12.75">
      <c r="A1048" s="51">
        <f t="shared" si="35"/>
        <v>49725</v>
      </c>
      <c r="B1048" s="52">
        <v>49725</v>
      </c>
      <c r="C1048" s="56" t="s">
        <v>13</v>
      </c>
      <c r="E1048" s="2" t="str">
        <f t="shared" si="36"/>
        <v>1Q2036</v>
      </c>
      <c r="F1048" s="55" t="str">
        <f>+F1047</f>
        <v>N/A</v>
      </c>
    </row>
    <row r="1049" spans="1:6" ht="12.75">
      <c r="A1049" s="45">
        <f t="shared" si="35"/>
        <v>49754</v>
      </c>
      <c r="B1049" s="46">
        <v>49754</v>
      </c>
      <c r="C1049" s="56" t="s">
        <v>13</v>
      </c>
      <c r="E1049" s="2" t="str">
        <f t="shared" si="36"/>
        <v>1Q2036</v>
      </c>
      <c r="F1049" s="55" t="str">
        <f>+F1048</f>
        <v>N/A</v>
      </c>
    </row>
    <row r="1050" spans="1:6" ht="12.75">
      <c r="A1050" s="45">
        <f t="shared" si="35"/>
        <v>49785</v>
      </c>
      <c r="B1050" s="46">
        <v>49785</v>
      </c>
      <c r="C1050" s="56" t="s">
        <v>13</v>
      </c>
      <c r="E1050" s="2" t="str">
        <f t="shared" si="36"/>
        <v>2Q2036</v>
      </c>
      <c r="F1050" s="55" t="str">
        <f>IF(COUNTIF(C1046:C1048,"&gt;0")&lt;3,"N/A",AVERAGE(C1046:C1048))</f>
        <v>N/A</v>
      </c>
    </row>
    <row r="1051" spans="1:6" ht="12.75">
      <c r="A1051" s="51">
        <f t="shared" si="35"/>
        <v>49815</v>
      </c>
      <c r="B1051" s="52">
        <v>49815</v>
      </c>
      <c r="C1051" s="56" t="s">
        <v>13</v>
      </c>
      <c r="E1051" s="2" t="str">
        <f t="shared" si="36"/>
        <v>2Q2036</v>
      </c>
      <c r="F1051" s="55" t="str">
        <f>+F1050</f>
        <v>N/A</v>
      </c>
    </row>
    <row r="1052" spans="1:6" ht="12.75">
      <c r="A1052" s="45">
        <f t="shared" si="35"/>
        <v>49846</v>
      </c>
      <c r="B1052" s="46">
        <v>49846</v>
      </c>
      <c r="C1052" s="56" t="s">
        <v>13</v>
      </c>
      <c r="E1052" s="2" t="str">
        <f t="shared" si="36"/>
        <v>2Q2036</v>
      </c>
      <c r="F1052" s="55" t="str">
        <f>+F1051</f>
        <v>N/A</v>
      </c>
    </row>
    <row r="1053" spans="1:6" ht="12.75">
      <c r="A1053" s="45">
        <f t="shared" si="35"/>
        <v>49876</v>
      </c>
      <c r="B1053" s="46">
        <v>49876</v>
      </c>
      <c r="C1053" s="56" t="s">
        <v>13</v>
      </c>
      <c r="E1053" s="2" t="str">
        <f t="shared" si="36"/>
        <v>3Q2036</v>
      </c>
      <c r="F1053" s="55" t="str">
        <f>IF(COUNTIF(C1049:C1051,"&gt;0")&lt;3,"N/A",AVERAGE(C1049:C1051))</f>
        <v>N/A</v>
      </c>
    </row>
    <row r="1054" spans="1:6" ht="12.75">
      <c r="A1054" s="51">
        <f t="shared" si="35"/>
        <v>49907</v>
      </c>
      <c r="B1054" s="52">
        <v>49907</v>
      </c>
      <c r="C1054" s="56" t="s">
        <v>13</v>
      </c>
      <c r="E1054" s="2" t="str">
        <f t="shared" si="36"/>
        <v>3Q2036</v>
      </c>
      <c r="F1054" s="55" t="str">
        <f>+F1053</f>
        <v>N/A</v>
      </c>
    </row>
    <row r="1055" spans="1:6" ht="12.75">
      <c r="A1055" s="45">
        <f t="shared" si="35"/>
        <v>49938</v>
      </c>
      <c r="B1055" s="46">
        <v>49938</v>
      </c>
      <c r="C1055" s="56" t="s">
        <v>13</v>
      </c>
      <c r="E1055" s="2" t="str">
        <f t="shared" si="36"/>
        <v>3Q2036</v>
      </c>
      <c r="F1055" s="55" t="str">
        <f>+F1054</f>
        <v>N/A</v>
      </c>
    </row>
    <row r="1056" spans="1:6" ht="12.75">
      <c r="A1056" s="45">
        <f t="shared" si="35"/>
        <v>49968</v>
      </c>
      <c r="B1056" s="46">
        <v>49968</v>
      </c>
      <c r="C1056" s="56" t="s">
        <v>13</v>
      </c>
      <c r="E1056" s="2" t="str">
        <f t="shared" si="36"/>
        <v>4Q2036</v>
      </c>
      <c r="F1056" s="55" t="str">
        <f>IF(COUNTIF(C1052:C1054,"&gt;0")&lt;3,"N/A",AVERAGE(C1052:C1054))</f>
        <v>N/A</v>
      </c>
    </row>
    <row r="1057" spans="1:6" ht="12.75">
      <c r="A1057" s="51">
        <f t="shared" si="35"/>
        <v>49999</v>
      </c>
      <c r="B1057" s="52">
        <v>49999</v>
      </c>
      <c r="C1057" s="56" t="s">
        <v>13</v>
      </c>
      <c r="E1057" s="2" t="str">
        <f t="shared" si="36"/>
        <v>4Q2036</v>
      </c>
      <c r="F1057" s="55" t="str">
        <f>+F1056</f>
        <v>N/A</v>
      </c>
    </row>
    <row r="1058" spans="1:6" ht="12.75">
      <c r="A1058" s="45">
        <f t="shared" si="35"/>
        <v>50029</v>
      </c>
      <c r="B1058" s="46">
        <v>50029</v>
      </c>
      <c r="C1058" s="56" t="s">
        <v>13</v>
      </c>
      <c r="E1058" s="2" t="str">
        <f t="shared" si="36"/>
        <v>4Q2036</v>
      </c>
      <c r="F1058" s="55" t="str">
        <f>+F1057</f>
        <v>N/A</v>
      </c>
    </row>
    <row r="1059" spans="1:6" ht="12.75">
      <c r="A1059" s="45">
        <f t="shared" si="35"/>
        <v>50060</v>
      </c>
      <c r="B1059" s="46">
        <v>50060</v>
      </c>
      <c r="C1059" s="56" t="s">
        <v>13</v>
      </c>
      <c r="E1059" s="2" t="str">
        <f t="shared" si="36"/>
        <v>1Q2037</v>
      </c>
      <c r="F1059" s="55" t="str">
        <f>IF(COUNTIF(C1055:C1057,"&gt;0")&lt;3,"N/A",AVERAGE(C1055:C1057))</f>
        <v>N/A</v>
      </c>
    </row>
    <row r="1060" spans="1:6" ht="12.75">
      <c r="A1060" s="51">
        <f t="shared" si="35"/>
        <v>50091</v>
      </c>
      <c r="B1060" s="52">
        <v>50091</v>
      </c>
      <c r="C1060" s="56" t="s">
        <v>13</v>
      </c>
      <c r="E1060" s="2" t="str">
        <f t="shared" si="36"/>
        <v>1Q2037</v>
      </c>
      <c r="F1060" s="55" t="str">
        <f>+F1059</f>
        <v>N/A</v>
      </c>
    </row>
    <row r="1061" spans="1:6" ht="12.75">
      <c r="A1061" s="45">
        <f t="shared" si="35"/>
        <v>50119</v>
      </c>
      <c r="B1061" s="46">
        <v>50119</v>
      </c>
      <c r="C1061" s="56" t="s">
        <v>13</v>
      </c>
      <c r="E1061" s="2" t="str">
        <f t="shared" si="36"/>
        <v>1Q2037</v>
      </c>
      <c r="F1061" s="55" t="str">
        <f>+F1060</f>
        <v>N/A</v>
      </c>
    </row>
    <row r="1062" spans="1:6" ht="12.75">
      <c r="A1062" s="45">
        <f t="shared" si="35"/>
        <v>50150</v>
      </c>
      <c r="B1062" s="46">
        <v>50150</v>
      </c>
      <c r="C1062" s="56" t="s">
        <v>13</v>
      </c>
      <c r="E1062" s="2" t="str">
        <f t="shared" si="36"/>
        <v>2Q2037</v>
      </c>
      <c r="F1062" s="55" t="str">
        <f>IF(COUNTIF(C1058:C1060,"&gt;0")&lt;3,"N/A",AVERAGE(C1058:C1060))</f>
        <v>N/A</v>
      </c>
    </row>
    <row r="1063" spans="1:6" ht="12.75">
      <c r="A1063" s="51">
        <f t="shared" si="35"/>
        <v>50180</v>
      </c>
      <c r="B1063" s="52">
        <v>50180</v>
      </c>
      <c r="C1063" s="56" t="s">
        <v>13</v>
      </c>
      <c r="E1063" s="2" t="str">
        <f t="shared" si="36"/>
        <v>2Q2037</v>
      </c>
      <c r="F1063" s="55" t="str">
        <f>+F1062</f>
        <v>N/A</v>
      </c>
    </row>
    <row r="1064" spans="1:6" ht="12.75">
      <c r="A1064" s="45">
        <f t="shared" si="35"/>
        <v>50211</v>
      </c>
      <c r="B1064" s="46">
        <v>50211</v>
      </c>
      <c r="C1064" s="56" t="s">
        <v>13</v>
      </c>
      <c r="E1064" s="2" t="str">
        <f t="shared" si="36"/>
        <v>2Q2037</v>
      </c>
      <c r="F1064" s="55" t="str">
        <f>+F1063</f>
        <v>N/A</v>
      </c>
    </row>
    <row r="1065" spans="1:6" ht="12.75">
      <c r="A1065" s="45">
        <f t="shared" si="35"/>
        <v>50241</v>
      </c>
      <c r="B1065" s="46">
        <v>50241</v>
      </c>
      <c r="C1065" s="56" t="s">
        <v>13</v>
      </c>
      <c r="E1065" s="2" t="str">
        <f t="shared" si="36"/>
        <v>3Q2037</v>
      </c>
      <c r="F1065" s="55" t="str">
        <f>IF(COUNTIF(C1061:C1063,"&gt;0")&lt;3,"N/A",AVERAGE(C1061:C1063))</f>
        <v>N/A</v>
      </c>
    </row>
    <row r="1066" spans="1:6" ht="12.75">
      <c r="A1066" s="51">
        <f t="shared" si="35"/>
        <v>50272</v>
      </c>
      <c r="B1066" s="52">
        <v>50272</v>
      </c>
      <c r="C1066" s="56" t="s">
        <v>13</v>
      </c>
      <c r="E1066" s="2" t="str">
        <f t="shared" si="36"/>
        <v>3Q2037</v>
      </c>
      <c r="F1066" s="55" t="str">
        <f>+F1065</f>
        <v>N/A</v>
      </c>
    </row>
    <row r="1067" spans="1:6" ht="12.75">
      <c r="A1067" s="45">
        <f t="shared" si="35"/>
        <v>50303</v>
      </c>
      <c r="B1067" s="46">
        <v>50303</v>
      </c>
      <c r="C1067" s="56" t="s">
        <v>13</v>
      </c>
      <c r="E1067" s="2" t="str">
        <f t="shared" si="36"/>
        <v>3Q2037</v>
      </c>
      <c r="F1067" s="55" t="str">
        <f>+F1066</f>
        <v>N/A</v>
      </c>
    </row>
    <row r="1068" spans="1:6" ht="12.75">
      <c r="A1068" s="45">
        <f t="shared" si="35"/>
        <v>50333</v>
      </c>
      <c r="B1068" s="46">
        <v>50333</v>
      </c>
      <c r="C1068" s="56" t="s">
        <v>13</v>
      </c>
      <c r="E1068" s="2" t="str">
        <f t="shared" si="36"/>
        <v>4Q2037</v>
      </c>
      <c r="F1068" s="55" t="str">
        <f>IF(COUNTIF(C1064:C1066,"&gt;0")&lt;3,"N/A",AVERAGE(C1064:C1066))</f>
        <v>N/A</v>
      </c>
    </row>
    <row r="1069" spans="1:6" ht="12.75">
      <c r="A1069" s="51">
        <f t="shared" si="35"/>
        <v>50364</v>
      </c>
      <c r="B1069" s="52">
        <v>50364</v>
      </c>
      <c r="C1069" s="56" t="s">
        <v>13</v>
      </c>
      <c r="E1069" s="2" t="str">
        <f t="shared" si="36"/>
        <v>4Q2037</v>
      </c>
      <c r="F1069" s="55" t="str">
        <f>+F1068</f>
        <v>N/A</v>
      </c>
    </row>
    <row r="1070" spans="1:6" ht="12.75">
      <c r="A1070" s="45">
        <f t="shared" si="35"/>
        <v>50394</v>
      </c>
      <c r="B1070" s="46">
        <v>50394</v>
      </c>
      <c r="C1070" s="56" t="s">
        <v>13</v>
      </c>
      <c r="E1070" s="2" t="str">
        <f t="shared" si="36"/>
        <v>4Q2037</v>
      </c>
      <c r="F1070" s="55" t="str">
        <f>+F1069</f>
        <v>N/A</v>
      </c>
    </row>
    <row r="1071" spans="1:6" ht="12.75">
      <c r="A1071" s="45">
        <f t="shared" si="35"/>
        <v>50425</v>
      </c>
      <c r="B1071" s="46">
        <v>50425</v>
      </c>
      <c r="C1071" s="56" t="s">
        <v>13</v>
      </c>
      <c r="E1071" s="2" t="str">
        <f t="shared" si="36"/>
        <v>1Q2038</v>
      </c>
      <c r="F1071" s="55" t="str">
        <f>IF(COUNTIF(C1067:C1069,"&gt;0")&lt;3,"N/A",AVERAGE(C1067:C1069))</f>
        <v>N/A</v>
      </c>
    </row>
    <row r="1072" spans="1:6" ht="12.75">
      <c r="A1072" s="51">
        <f t="shared" si="35"/>
        <v>50456</v>
      </c>
      <c r="B1072" s="52">
        <v>50456</v>
      </c>
      <c r="C1072" s="56" t="s">
        <v>13</v>
      </c>
      <c r="E1072" s="2" t="str">
        <f t="shared" si="36"/>
        <v>1Q2038</v>
      </c>
      <c r="F1072" s="55" t="str">
        <f>+F1071</f>
        <v>N/A</v>
      </c>
    </row>
    <row r="1073" spans="1:6" ht="12.75">
      <c r="A1073" s="45">
        <f t="shared" si="35"/>
        <v>50484</v>
      </c>
      <c r="B1073" s="46">
        <v>50484</v>
      </c>
      <c r="C1073" s="56" t="s">
        <v>13</v>
      </c>
      <c r="E1073" s="2" t="str">
        <f t="shared" si="36"/>
        <v>1Q2038</v>
      </c>
      <c r="F1073" s="55" t="str">
        <f>+F1072</f>
        <v>N/A</v>
      </c>
    </row>
    <row r="1074" spans="1:6" ht="12.75">
      <c r="A1074" s="45">
        <f t="shared" si="35"/>
        <v>50515</v>
      </c>
      <c r="B1074" s="46">
        <v>50515</v>
      </c>
      <c r="C1074" s="56" t="s">
        <v>13</v>
      </c>
      <c r="E1074" s="2" t="str">
        <f t="shared" si="36"/>
        <v>2Q2038</v>
      </c>
      <c r="F1074" s="55" t="str">
        <f>IF(COUNTIF(C1070:C1072,"&gt;0")&lt;3,"N/A",AVERAGE(C1070:C1072))</f>
        <v>N/A</v>
      </c>
    </row>
    <row r="1075" spans="1:6" ht="12.75">
      <c r="A1075" s="51">
        <f t="shared" si="35"/>
        <v>50545</v>
      </c>
      <c r="B1075" s="52">
        <v>50545</v>
      </c>
      <c r="C1075" s="56" t="s">
        <v>13</v>
      </c>
      <c r="E1075" s="2" t="str">
        <f t="shared" si="36"/>
        <v>2Q2038</v>
      </c>
      <c r="F1075" s="55" t="str">
        <f>+F1074</f>
        <v>N/A</v>
      </c>
    </row>
    <row r="1076" spans="1:6" ht="12.75">
      <c r="A1076" s="45">
        <f t="shared" si="35"/>
        <v>50576</v>
      </c>
      <c r="B1076" s="46">
        <v>50576</v>
      </c>
      <c r="C1076" s="56" t="s">
        <v>13</v>
      </c>
      <c r="E1076" s="2" t="str">
        <f t="shared" si="36"/>
        <v>2Q2038</v>
      </c>
      <c r="F1076" s="55" t="str">
        <f>+F1075</f>
        <v>N/A</v>
      </c>
    </row>
    <row r="1077" spans="1:6" ht="12.75">
      <c r="A1077" s="45">
        <f t="shared" si="35"/>
        <v>50606</v>
      </c>
      <c r="B1077" s="46">
        <v>50606</v>
      </c>
      <c r="C1077" s="56" t="s">
        <v>13</v>
      </c>
      <c r="E1077" s="2" t="str">
        <f t="shared" si="36"/>
        <v>3Q2038</v>
      </c>
      <c r="F1077" s="55" t="str">
        <f>IF(COUNTIF(C1073:C1075,"&gt;0")&lt;3,"N/A",AVERAGE(C1073:C1075))</f>
        <v>N/A</v>
      </c>
    </row>
    <row r="1078" spans="1:6" ht="12.75">
      <c r="A1078" s="51">
        <f t="shared" si="35"/>
        <v>50637</v>
      </c>
      <c r="B1078" s="52">
        <v>50637</v>
      </c>
      <c r="C1078" s="56" t="s">
        <v>13</v>
      </c>
      <c r="E1078" s="2" t="str">
        <f t="shared" si="36"/>
        <v>3Q2038</v>
      </c>
      <c r="F1078" s="55" t="str">
        <f>+F1077</f>
        <v>N/A</v>
      </c>
    </row>
    <row r="1079" spans="1:6" ht="12.75">
      <c r="A1079" s="45">
        <f t="shared" si="35"/>
        <v>50668</v>
      </c>
      <c r="B1079" s="46">
        <v>50668</v>
      </c>
      <c r="C1079" s="56" t="s">
        <v>13</v>
      </c>
      <c r="E1079" s="2" t="str">
        <f t="shared" si="36"/>
        <v>3Q2038</v>
      </c>
      <c r="F1079" s="55" t="str">
        <f>+F1078</f>
        <v>N/A</v>
      </c>
    </row>
    <row r="1080" spans="1:6" ht="12.75">
      <c r="A1080" s="45">
        <f t="shared" si="35"/>
        <v>50698</v>
      </c>
      <c r="B1080" s="46">
        <v>50698</v>
      </c>
      <c r="C1080" s="56" t="s">
        <v>13</v>
      </c>
      <c r="E1080" s="2" t="str">
        <f t="shared" si="36"/>
        <v>4Q2038</v>
      </c>
      <c r="F1080" s="55" t="str">
        <f>IF(COUNTIF(C1076:C1078,"&gt;0")&lt;3,"N/A",AVERAGE(C1076:C1078))</f>
        <v>N/A</v>
      </c>
    </row>
    <row r="1081" spans="1:6" ht="12.75">
      <c r="A1081" s="51">
        <f t="shared" si="35"/>
        <v>50729</v>
      </c>
      <c r="B1081" s="52">
        <v>50729</v>
      </c>
      <c r="C1081" s="56" t="s">
        <v>13</v>
      </c>
      <c r="E1081" s="2" t="str">
        <f t="shared" si="36"/>
        <v>4Q2038</v>
      </c>
      <c r="F1081" s="55" t="str">
        <f>+F1080</f>
        <v>N/A</v>
      </c>
    </row>
    <row r="1082" spans="1:6" ht="12.75">
      <c r="A1082" s="45">
        <f t="shared" si="35"/>
        <v>50759</v>
      </c>
      <c r="B1082" s="46">
        <v>50759</v>
      </c>
      <c r="C1082" s="56" t="s">
        <v>13</v>
      </c>
      <c r="E1082" s="2" t="str">
        <f t="shared" si="36"/>
        <v>4Q2038</v>
      </c>
      <c r="F1082" s="55" t="str">
        <f>+F1081</f>
        <v>N/A</v>
      </c>
    </row>
    <row r="1083" spans="1:6" ht="12.75">
      <c r="A1083" s="45">
        <f t="shared" si="35"/>
        <v>50790</v>
      </c>
      <c r="B1083" s="46">
        <v>50790</v>
      </c>
      <c r="C1083" s="56" t="s">
        <v>13</v>
      </c>
      <c r="E1083" s="2" t="str">
        <f t="shared" si="36"/>
        <v>1Q2039</v>
      </c>
      <c r="F1083" s="55" t="str">
        <f>IF(COUNTIF(C1079:C1081,"&gt;0")&lt;3,"N/A",AVERAGE(C1079:C1081))</f>
        <v>N/A</v>
      </c>
    </row>
    <row r="1084" spans="1:6" ht="12.75">
      <c r="A1084" s="51">
        <f t="shared" si="35"/>
        <v>50821</v>
      </c>
      <c r="B1084" s="52">
        <v>50821</v>
      </c>
      <c r="C1084" s="56" t="s">
        <v>13</v>
      </c>
      <c r="E1084" s="2" t="str">
        <f t="shared" si="36"/>
        <v>1Q2039</v>
      </c>
      <c r="F1084" s="55" t="str">
        <f>+F1083</f>
        <v>N/A</v>
      </c>
    </row>
    <row r="1085" spans="1:6" ht="12.75">
      <c r="A1085" s="45">
        <f t="shared" si="35"/>
        <v>50849</v>
      </c>
      <c r="B1085" s="46">
        <v>50849</v>
      </c>
      <c r="C1085" s="56" t="s">
        <v>13</v>
      </c>
      <c r="E1085" s="2" t="str">
        <f t="shared" si="36"/>
        <v>1Q2039</v>
      </c>
      <c r="F1085" s="55" t="str">
        <f>+F1084</f>
        <v>N/A</v>
      </c>
    </row>
    <row r="1086" spans="1:6" ht="12.75">
      <c r="A1086" s="45">
        <f t="shared" si="35"/>
        <v>50880</v>
      </c>
      <c r="B1086" s="46">
        <v>50880</v>
      </c>
      <c r="C1086" s="56" t="s">
        <v>13</v>
      </c>
      <c r="E1086" s="2" t="str">
        <f t="shared" si="36"/>
        <v>2Q2039</v>
      </c>
      <c r="F1086" s="55" t="str">
        <f>IF(COUNTIF(C1082:C1084,"&gt;0")&lt;3,"N/A",AVERAGE(C1082:C1084))</f>
        <v>N/A</v>
      </c>
    </row>
    <row r="1087" spans="1:6" ht="12.75">
      <c r="A1087" s="51">
        <f t="shared" si="35"/>
        <v>50910</v>
      </c>
      <c r="B1087" s="52">
        <v>50910</v>
      </c>
      <c r="C1087" s="56" t="s">
        <v>13</v>
      </c>
      <c r="E1087" s="2" t="str">
        <f t="shared" si="36"/>
        <v>2Q2039</v>
      </c>
      <c r="F1087" s="55" t="str">
        <f>+F1086</f>
        <v>N/A</v>
      </c>
    </row>
    <row r="1088" spans="1:6" ht="12.75">
      <c r="A1088" s="45">
        <f t="shared" si="35"/>
        <v>50941</v>
      </c>
      <c r="B1088" s="46">
        <v>50941</v>
      </c>
      <c r="C1088" s="56" t="s">
        <v>13</v>
      </c>
      <c r="E1088" s="2" t="str">
        <f t="shared" si="36"/>
        <v>2Q2039</v>
      </c>
      <c r="F1088" s="55" t="str">
        <f>+F1087</f>
        <v>N/A</v>
      </c>
    </row>
    <row r="1089" spans="1:6" ht="12.75">
      <c r="A1089" s="45">
        <f t="shared" si="35"/>
        <v>50971</v>
      </c>
      <c r="B1089" s="46">
        <v>50971</v>
      </c>
      <c r="C1089" s="56" t="s">
        <v>13</v>
      </c>
      <c r="E1089" s="2" t="str">
        <f t="shared" si="36"/>
        <v>3Q2039</v>
      </c>
      <c r="F1089" s="55" t="str">
        <f>IF(COUNTIF(C1085:C1087,"&gt;0")&lt;3,"N/A",AVERAGE(C1085:C1087))</f>
        <v>N/A</v>
      </c>
    </row>
    <row r="1090" spans="1:6" ht="12.75">
      <c r="A1090" s="51">
        <f t="shared" si="35"/>
        <v>51002</v>
      </c>
      <c r="B1090" s="52">
        <v>51002</v>
      </c>
      <c r="C1090" s="56" t="s">
        <v>13</v>
      </c>
      <c r="E1090" s="2" t="str">
        <f t="shared" si="36"/>
        <v>3Q2039</v>
      </c>
      <c r="F1090" s="55" t="str">
        <f>+F1089</f>
        <v>N/A</v>
      </c>
    </row>
    <row r="1091" spans="1:6" ht="12.75">
      <c r="A1091" s="45">
        <f t="shared" si="35"/>
        <v>51033</v>
      </c>
      <c r="B1091" s="46">
        <v>51033</v>
      </c>
      <c r="C1091" s="56" t="s">
        <v>13</v>
      </c>
      <c r="E1091" s="2" t="str">
        <f t="shared" si="36"/>
        <v>3Q2039</v>
      </c>
      <c r="F1091" s="55" t="str">
        <f>+F1090</f>
        <v>N/A</v>
      </c>
    </row>
    <row r="1092" spans="1:6" ht="12.75">
      <c r="A1092" s="45">
        <f t="shared" si="35"/>
        <v>51063</v>
      </c>
      <c r="B1092" s="46">
        <v>51063</v>
      </c>
      <c r="C1092" s="56" t="s">
        <v>13</v>
      </c>
      <c r="E1092" s="2" t="str">
        <f t="shared" si="36"/>
        <v>4Q2039</v>
      </c>
      <c r="F1092" s="55" t="str">
        <f>IF(COUNTIF(C1088:C1090,"&gt;0")&lt;3,"N/A",AVERAGE(C1088:C1090))</f>
        <v>N/A</v>
      </c>
    </row>
    <row r="1093" spans="1:6" ht="12.75">
      <c r="A1093" s="51">
        <f t="shared" si="35"/>
        <v>51094</v>
      </c>
      <c r="B1093" s="52">
        <v>51094</v>
      </c>
      <c r="C1093" s="56" t="s">
        <v>13</v>
      </c>
      <c r="E1093" s="2" t="str">
        <f t="shared" si="36"/>
        <v>4Q2039</v>
      </c>
      <c r="F1093" s="55" t="str">
        <f>+F1092</f>
        <v>N/A</v>
      </c>
    </row>
    <row r="1094" spans="1:6" ht="12.75">
      <c r="A1094" s="45">
        <f aca="true" t="shared" si="37" ref="A1094:A1157">+B1094</f>
        <v>51124</v>
      </c>
      <c r="B1094" s="46">
        <v>51124</v>
      </c>
      <c r="C1094" s="56" t="s">
        <v>13</v>
      </c>
      <c r="E1094" s="2" t="str">
        <f t="shared" si="36"/>
        <v>4Q2039</v>
      </c>
      <c r="F1094" s="55" t="str">
        <f>+F1093</f>
        <v>N/A</v>
      </c>
    </row>
    <row r="1095" spans="1:6" ht="12.75">
      <c r="A1095" s="45">
        <f t="shared" si="37"/>
        <v>51155</v>
      </c>
      <c r="B1095" s="46">
        <v>51155</v>
      </c>
      <c r="C1095" s="56" t="s">
        <v>13</v>
      </c>
      <c r="E1095" s="2" t="str">
        <f t="shared" si="36"/>
        <v>1Q2040</v>
      </c>
      <c r="F1095" s="55" t="str">
        <f>IF(COUNTIF(C1091:C1093,"&gt;0")&lt;3,"N/A",AVERAGE(C1091:C1093))</f>
        <v>N/A</v>
      </c>
    </row>
    <row r="1096" spans="1:6" ht="12.75">
      <c r="A1096" s="51">
        <f t="shared" si="37"/>
        <v>51186</v>
      </c>
      <c r="B1096" s="52">
        <v>51186</v>
      </c>
      <c r="C1096" s="56" t="s">
        <v>13</v>
      </c>
      <c r="E1096" s="2" t="str">
        <f t="shared" si="36"/>
        <v>1Q2040</v>
      </c>
      <c r="F1096" s="55" t="str">
        <f>+F1095</f>
        <v>N/A</v>
      </c>
    </row>
    <row r="1097" spans="1:6" ht="12.75">
      <c r="A1097" s="45">
        <f t="shared" si="37"/>
        <v>51215</v>
      </c>
      <c r="B1097" s="46">
        <v>51215</v>
      </c>
      <c r="C1097" s="56" t="s">
        <v>13</v>
      </c>
      <c r="E1097" s="2" t="str">
        <f t="shared" si="36"/>
        <v>1Q2040</v>
      </c>
      <c r="F1097" s="55" t="str">
        <f>+F1096</f>
        <v>N/A</v>
      </c>
    </row>
    <row r="1098" spans="1:6" ht="12.75">
      <c r="A1098" s="45">
        <f t="shared" si="37"/>
        <v>51246</v>
      </c>
      <c r="B1098" s="46">
        <v>51246</v>
      </c>
      <c r="C1098" s="56" t="s">
        <v>13</v>
      </c>
      <c r="E1098" s="2" t="str">
        <f t="shared" si="36"/>
        <v>2Q2040</v>
      </c>
      <c r="F1098" s="55" t="str">
        <f>IF(COUNTIF(C1094:C1096,"&gt;0")&lt;3,"N/A",AVERAGE(C1094:C1096))</f>
        <v>N/A</v>
      </c>
    </row>
    <row r="1099" spans="1:6" ht="12.75">
      <c r="A1099" s="51">
        <f t="shared" si="37"/>
        <v>51276</v>
      </c>
      <c r="B1099" s="52">
        <v>51276</v>
      </c>
      <c r="C1099" s="56" t="s">
        <v>13</v>
      </c>
      <c r="E1099" s="2" t="str">
        <f t="shared" si="36"/>
        <v>2Q2040</v>
      </c>
      <c r="F1099" s="55" t="str">
        <f>+F1098</f>
        <v>N/A</v>
      </c>
    </row>
    <row r="1100" spans="1:6" ht="12.75">
      <c r="A1100" s="45">
        <f t="shared" si="37"/>
        <v>51307</v>
      </c>
      <c r="B1100" s="46">
        <v>51307</v>
      </c>
      <c r="C1100" s="56" t="s">
        <v>13</v>
      </c>
      <c r="E1100" s="2" t="str">
        <f aca="true" t="shared" si="38" ref="E1100:E1163">IF(MONTH(B1100)&lt;4,"1",IF(MONTH(B1100)&lt;7,"2",IF(MONTH(B1100)&lt;10,"3","4")))&amp;"Q"&amp;YEAR(B1100)</f>
        <v>2Q2040</v>
      </c>
      <c r="F1100" s="55" t="str">
        <f>+F1099</f>
        <v>N/A</v>
      </c>
    </row>
    <row r="1101" spans="1:6" ht="12.75">
      <c r="A1101" s="45">
        <f t="shared" si="37"/>
        <v>51337</v>
      </c>
      <c r="B1101" s="46">
        <v>51337</v>
      </c>
      <c r="C1101" s="56" t="s">
        <v>13</v>
      </c>
      <c r="E1101" s="2" t="str">
        <f t="shared" si="38"/>
        <v>3Q2040</v>
      </c>
      <c r="F1101" s="55" t="str">
        <f>IF(COUNTIF(C1097:C1099,"&gt;0")&lt;3,"N/A",AVERAGE(C1097:C1099))</f>
        <v>N/A</v>
      </c>
    </row>
    <row r="1102" spans="1:6" ht="12.75">
      <c r="A1102" s="51">
        <f t="shared" si="37"/>
        <v>51368</v>
      </c>
      <c r="B1102" s="52">
        <v>51368</v>
      </c>
      <c r="C1102" s="56" t="s">
        <v>13</v>
      </c>
      <c r="E1102" s="2" t="str">
        <f t="shared" si="38"/>
        <v>3Q2040</v>
      </c>
      <c r="F1102" s="55" t="str">
        <f>+F1101</f>
        <v>N/A</v>
      </c>
    </row>
    <row r="1103" spans="1:6" ht="12.75">
      <c r="A1103" s="45">
        <f t="shared" si="37"/>
        <v>51399</v>
      </c>
      <c r="B1103" s="46">
        <v>51399</v>
      </c>
      <c r="C1103" s="56" t="s">
        <v>13</v>
      </c>
      <c r="E1103" s="2" t="str">
        <f t="shared" si="38"/>
        <v>3Q2040</v>
      </c>
      <c r="F1103" s="55" t="str">
        <f>+F1102</f>
        <v>N/A</v>
      </c>
    </row>
    <row r="1104" spans="1:6" ht="12.75">
      <c r="A1104" s="45">
        <f t="shared" si="37"/>
        <v>51429</v>
      </c>
      <c r="B1104" s="46">
        <v>51429</v>
      </c>
      <c r="C1104" s="56" t="s">
        <v>13</v>
      </c>
      <c r="E1104" s="2" t="str">
        <f t="shared" si="38"/>
        <v>4Q2040</v>
      </c>
      <c r="F1104" s="55" t="str">
        <f>IF(COUNTIF(C1100:C1102,"&gt;0")&lt;3,"N/A",AVERAGE(C1100:C1102))</f>
        <v>N/A</v>
      </c>
    </row>
    <row r="1105" spans="1:6" ht="12.75">
      <c r="A1105" s="51">
        <f t="shared" si="37"/>
        <v>51460</v>
      </c>
      <c r="B1105" s="52">
        <v>51460</v>
      </c>
      <c r="C1105" s="56" t="s">
        <v>13</v>
      </c>
      <c r="E1105" s="2" t="str">
        <f t="shared" si="38"/>
        <v>4Q2040</v>
      </c>
      <c r="F1105" s="55" t="str">
        <f>+F1104</f>
        <v>N/A</v>
      </c>
    </row>
    <row r="1106" spans="1:6" ht="12.75">
      <c r="A1106" s="45">
        <f t="shared" si="37"/>
        <v>51490</v>
      </c>
      <c r="B1106" s="46">
        <v>51490</v>
      </c>
      <c r="C1106" s="56" t="s">
        <v>13</v>
      </c>
      <c r="E1106" s="2" t="str">
        <f t="shared" si="38"/>
        <v>4Q2040</v>
      </c>
      <c r="F1106" s="55" t="str">
        <f>+F1105</f>
        <v>N/A</v>
      </c>
    </row>
    <row r="1107" spans="1:6" ht="12.75">
      <c r="A1107" s="45">
        <f t="shared" si="37"/>
        <v>51521</v>
      </c>
      <c r="B1107" s="46">
        <v>51521</v>
      </c>
      <c r="C1107" s="56" t="s">
        <v>13</v>
      </c>
      <c r="E1107" s="2" t="str">
        <f t="shared" si="38"/>
        <v>1Q2041</v>
      </c>
      <c r="F1107" s="55" t="str">
        <f>IF(COUNTIF(C1103:C1105,"&gt;0")&lt;3,"N/A",AVERAGE(C1103:C1105))</f>
        <v>N/A</v>
      </c>
    </row>
    <row r="1108" spans="1:6" ht="12.75">
      <c r="A1108" s="51">
        <f t="shared" si="37"/>
        <v>51552</v>
      </c>
      <c r="B1108" s="52">
        <v>51552</v>
      </c>
      <c r="C1108" s="56" t="s">
        <v>13</v>
      </c>
      <c r="E1108" s="2" t="str">
        <f t="shared" si="38"/>
        <v>1Q2041</v>
      </c>
      <c r="F1108" s="55" t="str">
        <f>+F1107</f>
        <v>N/A</v>
      </c>
    </row>
    <row r="1109" spans="1:6" ht="12.75">
      <c r="A1109" s="45">
        <f t="shared" si="37"/>
        <v>51580</v>
      </c>
      <c r="B1109" s="46">
        <v>51580</v>
      </c>
      <c r="C1109" s="56" t="s">
        <v>13</v>
      </c>
      <c r="E1109" s="2" t="str">
        <f t="shared" si="38"/>
        <v>1Q2041</v>
      </c>
      <c r="F1109" s="55" t="str">
        <f>+F1108</f>
        <v>N/A</v>
      </c>
    </row>
    <row r="1110" spans="1:6" ht="12.75">
      <c r="A1110" s="45">
        <f t="shared" si="37"/>
        <v>51611</v>
      </c>
      <c r="B1110" s="46">
        <v>51611</v>
      </c>
      <c r="C1110" s="56" t="s">
        <v>13</v>
      </c>
      <c r="E1110" s="2" t="str">
        <f t="shared" si="38"/>
        <v>2Q2041</v>
      </c>
      <c r="F1110" s="55" t="str">
        <f>IF(COUNTIF(C1106:C1108,"&gt;0")&lt;3,"N/A",AVERAGE(C1106:C1108))</f>
        <v>N/A</v>
      </c>
    </row>
    <row r="1111" spans="1:6" ht="12.75">
      <c r="A1111" s="51">
        <f t="shared" si="37"/>
        <v>51641</v>
      </c>
      <c r="B1111" s="52">
        <v>51641</v>
      </c>
      <c r="C1111" s="56" t="s">
        <v>13</v>
      </c>
      <c r="E1111" s="2" t="str">
        <f t="shared" si="38"/>
        <v>2Q2041</v>
      </c>
      <c r="F1111" s="55" t="str">
        <f>+F1110</f>
        <v>N/A</v>
      </c>
    </row>
    <row r="1112" spans="1:6" ht="12.75">
      <c r="A1112" s="45">
        <f t="shared" si="37"/>
        <v>51672</v>
      </c>
      <c r="B1112" s="46">
        <v>51672</v>
      </c>
      <c r="C1112" s="56" t="s">
        <v>13</v>
      </c>
      <c r="E1112" s="2" t="str">
        <f t="shared" si="38"/>
        <v>2Q2041</v>
      </c>
      <c r="F1112" s="55" t="str">
        <f>+F1111</f>
        <v>N/A</v>
      </c>
    </row>
    <row r="1113" spans="1:6" ht="12.75">
      <c r="A1113" s="45">
        <f t="shared" si="37"/>
        <v>51702</v>
      </c>
      <c r="B1113" s="46">
        <v>51702</v>
      </c>
      <c r="C1113" s="56" t="s">
        <v>13</v>
      </c>
      <c r="E1113" s="2" t="str">
        <f t="shared" si="38"/>
        <v>3Q2041</v>
      </c>
      <c r="F1113" s="55" t="str">
        <f>IF(COUNTIF(C1109:C1111,"&gt;0")&lt;3,"N/A",AVERAGE(C1109:C1111))</f>
        <v>N/A</v>
      </c>
    </row>
    <row r="1114" spans="1:6" ht="12.75">
      <c r="A1114" s="51">
        <f t="shared" si="37"/>
        <v>51733</v>
      </c>
      <c r="B1114" s="52">
        <v>51733</v>
      </c>
      <c r="C1114" s="56" t="s">
        <v>13</v>
      </c>
      <c r="E1114" s="2" t="str">
        <f t="shared" si="38"/>
        <v>3Q2041</v>
      </c>
      <c r="F1114" s="55" t="str">
        <f>+F1113</f>
        <v>N/A</v>
      </c>
    </row>
    <row r="1115" spans="1:6" ht="12.75">
      <c r="A1115" s="45">
        <f t="shared" si="37"/>
        <v>51764</v>
      </c>
      <c r="B1115" s="46">
        <v>51764</v>
      </c>
      <c r="C1115" s="56" t="s">
        <v>13</v>
      </c>
      <c r="E1115" s="2" t="str">
        <f t="shared" si="38"/>
        <v>3Q2041</v>
      </c>
      <c r="F1115" s="55" t="str">
        <f>+F1114</f>
        <v>N/A</v>
      </c>
    </row>
    <row r="1116" spans="1:6" ht="12.75">
      <c r="A1116" s="45">
        <f t="shared" si="37"/>
        <v>51794</v>
      </c>
      <c r="B1116" s="46">
        <v>51794</v>
      </c>
      <c r="C1116" s="56" t="s">
        <v>13</v>
      </c>
      <c r="E1116" s="2" t="str">
        <f t="shared" si="38"/>
        <v>4Q2041</v>
      </c>
      <c r="F1116" s="55" t="str">
        <f>IF(COUNTIF(C1112:C1114,"&gt;0")&lt;3,"N/A",AVERAGE(C1112:C1114))</f>
        <v>N/A</v>
      </c>
    </row>
    <row r="1117" spans="1:6" ht="12.75">
      <c r="A1117" s="51">
        <f t="shared" si="37"/>
        <v>51825</v>
      </c>
      <c r="B1117" s="52">
        <v>51825</v>
      </c>
      <c r="C1117" s="56" t="s">
        <v>13</v>
      </c>
      <c r="E1117" s="2" t="str">
        <f t="shared" si="38"/>
        <v>4Q2041</v>
      </c>
      <c r="F1117" s="55" t="str">
        <f>+F1116</f>
        <v>N/A</v>
      </c>
    </row>
    <row r="1118" spans="1:6" ht="12.75">
      <c r="A1118" s="45">
        <f t="shared" si="37"/>
        <v>51855</v>
      </c>
      <c r="B1118" s="46">
        <v>51855</v>
      </c>
      <c r="C1118" s="56" t="s">
        <v>13</v>
      </c>
      <c r="E1118" s="2" t="str">
        <f t="shared" si="38"/>
        <v>4Q2041</v>
      </c>
      <c r="F1118" s="55" t="str">
        <f>+F1117</f>
        <v>N/A</v>
      </c>
    </row>
    <row r="1119" spans="1:6" ht="12.75">
      <c r="A1119" s="45">
        <f t="shared" si="37"/>
        <v>51886</v>
      </c>
      <c r="B1119" s="46">
        <v>51886</v>
      </c>
      <c r="C1119" s="56" t="s">
        <v>13</v>
      </c>
      <c r="E1119" s="2" t="str">
        <f t="shared" si="38"/>
        <v>1Q2042</v>
      </c>
      <c r="F1119" s="55" t="str">
        <f>IF(COUNTIF(C1115:C1117,"&gt;0")&lt;3,"N/A",AVERAGE(C1115:C1117))</f>
        <v>N/A</v>
      </c>
    </row>
    <row r="1120" spans="1:6" ht="12.75">
      <c r="A1120" s="51">
        <f t="shared" si="37"/>
        <v>51917</v>
      </c>
      <c r="B1120" s="52">
        <v>51917</v>
      </c>
      <c r="C1120" s="56" t="s">
        <v>13</v>
      </c>
      <c r="E1120" s="2" t="str">
        <f t="shared" si="38"/>
        <v>1Q2042</v>
      </c>
      <c r="F1120" s="55" t="str">
        <f>+F1119</f>
        <v>N/A</v>
      </c>
    </row>
    <row r="1121" spans="1:6" ht="12.75">
      <c r="A1121" s="45">
        <f t="shared" si="37"/>
        <v>51945</v>
      </c>
      <c r="B1121" s="46">
        <v>51945</v>
      </c>
      <c r="C1121" s="56" t="s">
        <v>13</v>
      </c>
      <c r="E1121" s="2" t="str">
        <f t="shared" si="38"/>
        <v>1Q2042</v>
      </c>
      <c r="F1121" s="55" t="str">
        <f>+F1120</f>
        <v>N/A</v>
      </c>
    </row>
    <row r="1122" spans="1:6" ht="12.75">
      <c r="A1122" s="45">
        <f t="shared" si="37"/>
        <v>51976</v>
      </c>
      <c r="B1122" s="46">
        <v>51976</v>
      </c>
      <c r="C1122" s="56" t="s">
        <v>13</v>
      </c>
      <c r="E1122" s="2" t="str">
        <f t="shared" si="38"/>
        <v>2Q2042</v>
      </c>
      <c r="F1122" s="55" t="str">
        <f>IF(COUNTIF(C1118:C1120,"&gt;0")&lt;3,"N/A",AVERAGE(C1118:C1120))</f>
        <v>N/A</v>
      </c>
    </row>
    <row r="1123" spans="1:6" ht="12.75">
      <c r="A1123" s="51">
        <f t="shared" si="37"/>
        <v>52006</v>
      </c>
      <c r="B1123" s="52">
        <v>52006</v>
      </c>
      <c r="C1123" s="56" t="s">
        <v>13</v>
      </c>
      <c r="E1123" s="2" t="str">
        <f t="shared" si="38"/>
        <v>2Q2042</v>
      </c>
      <c r="F1123" s="55" t="str">
        <f>+F1122</f>
        <v>N/A</v>
      </c>
    </row>
    <row r="1124" spans="1:6" ht="12.75">
      <c r="A1124" s="45">
        <f t="shared" si="37"/>
        <v>52037</v>
      </c>
      <c r="B1124" s="46">
        <v>52037</v>
      </c>
      <c r="C1124" s="56" t="s">
        <v>13</v>
      </c>
      <c r="E1124" s="2" t="str">
        <f t="shared" si="38"/>
        <v>2Q2042</v>
      </c>
      <c r="F1124" s="55" t="str">
        <f>+F1123</f>
        <v>N/A</v>
      </c>
    </row>
    <row r="1125" spans="1:6" ht="12.75">
      <c r="A1125" s="45">
        <f t="shared" si="37"/>
        <v>52067</v>
      </c>
      <c r="B1125" s="46">
        <v>52067</v>
      </c>
      <c r="C1125" s="56" t="s">
        <v>13</v>
      </c>
      <c r="E1125" s="2" t="str">
        <f t="shared" si="38"/>
        <v>3Q2042</v>
      </c>
      <c r="F1125" s="55" t="str">
        <f>IF(COUNTIF(C1121:C1123,"&gt;0")&lt;3,"N/A",AVERAGE(C1121:C1123))</f>
        <v>N/A</v>
      </c>
    </row>
    <row r="1126" spans="1:6" ht="12.75">
      <c r="A1126" s="51">
        <f t="shared" si="37"/>
        <v>52098</v>
      </c>
      <c r="B1126" s="52">
        <v>52098</v>
      </c>
      <c r="C1126" s="56" t="s">
        <v>13</v>
      </c>
      <c r="E1126" s="2" t="str">
        <f t="shared" si="38"/>
        <v>3Q2042</v>
      </c>
      <c r="F1126" s="55" t="str">
        <f>+F1125</f>
        <v>N/A</v>
      </c>
    </row>
    <row r="1127" spans="1:6" ht="12.75">
      <c r="A1127" s="45">
        <f t="shared" si="37"/>
        <v>52129</v>
      </c>
      <c r="B1127" s="46">
        <v>52129</v>
      </c>
      <c r="C1127" s="56" t="s">
        <v>13</v>
      </c>
      <c r="E1127" s="2" t="str">
        <f t="shared" si="38"/>
        <v>3Q2042</v>
      </c>
      <c r="F1127" s="55" t="str">
        <f>+F1126</f>
        <v>N/A</v>
      </c>
    </row>
    <row r="1128" spans="1:6" ht="12.75">
      <c r="A1128" s="45">
        <f t="shared" si="37"/>
        <v>52159</v>
      </c>
      <c r="B1128" s="46">
        <v>52159</v>
      </c>
      <c r="C1128" s="56" t="s">
        <v>13</v>
      </c>
      <c r="E1128" s="2" t="str">
        <f t="shared" si="38"/>
        <v>4Q2042</v>
      </c>
      <c r="F1128" s="55" t="str">
        <f>IF(COUNTIF(C1124:C1126,"&gt;0")&lt;3,"N/A",AVERAGE(C1124:C1126))</f>
        <v>N/A</v>
      </c>
    </row>
    <row r="1129" spans="1:6" ht="12.75">
      <c r="A1129" s="51">
        <f t="shared" si="37"/>
        <v>52190</v>
      </c>
      <c r="B1129" s="52">
        <v>52190</v>
      </c>
      <c r="C1129" s="56" t="s">
        <v>13</v>
      </c>
      <c r="E1129" s="2" t="str">
        <f t="shared" si="38"/>
        <v>4Q2042</v>
      </c>
      <c r="F1129" s="55" t="str">
        <f>+F1128</f>
        <v>N/A</v>
      </c>
    </row>
    <row r="1130" spans="1:6" ht="12.75">
      <c r="A1130" s="45">
        <f t="shared" si="37"/>
        <v>52220</v>
      </c>
      <c r="B1130" s="46">
        <v>52220</v>
      </c>
      <c r="C1130" s="56" t="s">
        <v>13</v>
      </c>
      <c r="E1130" s="2" t="str">
        <f t="shared" si="38"/>
        <v>4Q2042</v>
      </c>
      <c r="F1130" s="55" t="str">
        <f>+F1129</f>
        <v>N/A</v>
      </c>
    </row>
    <row r="1131" spans="1:6" ht="12.75">
      <c r="A1131" s="45">
        <f t="shared" si="37"/>
        <v>52251</v>
      </c>
      <c r="B1131" s="46">
        <v>52251</v>
      </c>
      <c r="C1131" s="56" t="s">
        <v>13</v>
      </c>
      <c r="E1131" s="2" t="str">
        <f t="shared" si="38"/>
        <v>1Q2043</v>
      </c>
      <c r="F1131" s="55" t="str">
        <f>IF(COUNTIF(C1127:C1129,"&gt;0")&lt;3,"N/A",AVERAGE(C1127:C1129))</f>
        <v>N/A</v>
      </c>
    </row>
    <row r="1132" spans="1:6" ht="12.75">
      <c r="A1132" s="51">
        <f t="shared" si="37"/>
        <v>52282</v>
      </c>
      <c r="B1132" s="52">
        <v>52282</v>
      </c>
      <c r="C1132" s="56" t="s">
        <v>13</v>
      </c>
      <c r="E1132" s="2" t="str">
        <f t="shared" si="38"/>
        <v>1Q2043</v>
      </c>
      <c r="F1132" s="55" t="str">
        <f>+F1131</f>
        <v>N/A</v>
      </c>
    </row>
    <row r="1133" spans="1:6" ht="12.75">
      <c r="A1133" s="45">
        <f t="shared" si="37"/>
        <v>52310</v>
      </c>
      <c r="B1133" s="46">
        <v>52310</v>
      </c>
      <c r="C1133" s="56" t="s">
        <v>13</v>
      </c>
      <c r="E1133" s="2" t="str">
        <f t="shared" si="38"/>
        <v>1Q2043</v>
      </c>
      <c r="F1133" s="55" t="str">
        <f>+F1132</f>
        <v>N/A</v>
      </c>
    </row>
    <row r="1134" spans="1:6" ht="12.75">
      <c r="A1134" s="45">
        <f t="shared" si="37"/>
        <v>52341</v>
      </c>
      <c r="B1134" s="46">
        <v>52341</v>
      </c>
      <c r="C1134" s="56" t="s">
        <v>13</v>
      </c>
      <c r="E1134" s="2" t="str">
        <f t="shared" si="38"/>
        <v>2Q2043</v>
      </c>
      <c r="F1134" s="55" t="str">
        <f>IF(COUNTIF(C1130:C1132,"&gt;0")&lt;3,"N/A",AVERAGE(C1130:C1132))</f>
        <v>N/A</v>
      </c>
    </row>
    <row r="1135" spans="1:6" ht="12.75">
      <c r="A1135" s="51">
        <f t="shared" si="37"/>
        <v>52371</v>
      </c>
      <c r="B1135" s="52">
        <v>52371</v>
      </c>
      <c r="C1135" s="56" t="s">
        <v>13</v>
      </c>
      <c r="E1135" s="2" t="str">
        <f t="shared" si="38"/>
        <v>2Q2043</v>
      </c>
      <c r="F1135" s="55" t="str">
        <f>+F1134</f>
        <v>N/A</v>
      </c>
    </row>
    <row r="1136" spans="1:6" ht="12.75">
      <c r="A1136" s="45">
        <f t="shared" si="37"/>
        <v>52402</v>
      </c>
      <c r="B1136" s="46">
        <v>52402</v>
      </c>
      <c r="C1136" s="56" t="s">
        <v>13</v>
      </c>
      <c r="E1136" s="2" t="str">
        <f t="shared" si="38"/>
        <v>2Q2043</v>
      </c>
      <c r="F1136" s="55" t="str">
        <f>+F1135</f>
        <v>N/A</v>
      </c>
    </row>
    <row r="1137" spans="1:6" ht="12.75">
      <c r="A1137" s="45">
        <f t="shared" si="37"/>
        <v>52432</v>
      </c>
      <c r="B1137" s="46">
        <v>52432</v>
      </c>
      <c r="C1137" s="56" t="s">
        <v>13</v>
      </c>
      <c r="E1137" s="2" t="str">
        <f t="shared" si="38"/>
        <v>3Q2043</v>
      </c>
      <c r="F1137" s="55" t="str">
        <f>IF(COUNTIF(C1133:C1135,"&gt;0")&lt;3,"N/A",AVERAGE(C1133:C1135))</f>
        <v>N/A</v>
      </c>
    </row>
    <row r="1138" spans="1:6" ht="12.75">
      <c r="A1138" s="51">
        <f t="shared" si="37"/>
        <v>52463</v>
      </c>
      <c r="B1138" s="52">
        <v>52463</v>
      </c>
      <c r="C1138" s="56" t="s">
        <v>13</v>
      </c>
      <c r="E1138" s="2" t="str">
        <f t="shared" si="38"/>
        <v>3Q2043</v>
      </c>
      <c r="F1138" s="55" t="str">
        <f>+F1137</f>
        <v>N/A</v>
      </c>
    </row>
    <row r="1139" spans="1:6" ht="12.75">
      <c r="A1139" s="45">
        <f t="shared" si="37"/>
        <v>52494</v>
      </c>
      <c r="B1139" s="46">
        <v>52494</v>
      </c>
      <c r="C1139" s="56" t="s">
        <v>13</v>
      </c>
      <c r="E1139" s="2" t="str">
        <f t="shared" si="38"/>
        <v>3Q2043</v>
      </c>
      <c r="F1139" s="55" t="str">
        <f>+F1138</f>
        <v>N/A</v>
      </c>
    </row>
    <row r="1140" spans="1:6" ht="12.75">
      <c r="A1140" s="45">
        <f t="shared" si="37"/>
        <v>52524</v>
      </c>
      <c r="B1140" s="46">
        <v>52524</v>
      </c>
      <c r="C1140" s="56" t="s">
        <v>13</v>
      </c>
      <c r="E1140" s="2" t="str">
        <f t="shared" si="38"/>
        <v>4Q2043</v>
      </c>
      <c r="F1140" s="55" t="str">
        <f>IF(COUNTIF(C1136:C1138,"&gt;0")&lt;3,"N/A",AVERAGE(C1136:C1138))</f>
        <v>N/A</v>
      </c>
    </row>
    <row r="1141" spans="1:6" ht="12.75">
      <c r="A1141" s="51">
        <f t="shared" si="37"/>
        <v>52555</v>
      </c>
      <c r="B1141" s="52">
        <v>52555</v>
      </c>
      <c r="C1141" s="56" t="s">
        <v>13</v>
      </c>
      <c r="E1141" s="2" t="str">
        <f t="shared" si="38"/>
        <v>4Q2043</v>
      </c>
      <c r="F1141" s="55" t="str">
        <f>+F1140</f>
        <v>N/A</v>
      </c>
    </row>
    <row r="1142" spans="1:6" ht="12.75">
      <c r="A1142" s="45">
        <f t="shared" si="37"/>
        <v>52585</v>
      </c>
      <c r="B1142" s="46">
        <v>52585</v>
      </c>
      <c r="C1142" s="56" t="s">
        <v>13</v>
      </c>
      <c r="E1142" s="2" t="str">
        <f t="shared" si="38"/>
        <v>4Q2043</v>
      </c>
      <c r="F1142" s="55" t="str">
        <f>+F1141</f>
        <v>N/A</v>
      </c>
    </row>
    <row r="1143" spans="1:6" ht="12.75">
      <c r="A1143" s="45">
        <f t="shared" si="37"/>
        <v>52616</v>
      </c>
      <c r="B1143" s="46">
        <v>52616</v>
      </c>
      <c r="C1143" s="56" t="s">
        <v>13</v>
      </c>
      <c r="E1143" s="2" t="str">
        <f t="shared" si="38"/>
        <v>1Q2044</v>
      </c>
      <c r="F1143" s="55" t="str">
        <f>IF(COUNTIF(C1139:C1141,"&gt;0")&lt;3,"N/A",AVERAGE(C1139:C1141))</f>
        <v>N/A</v>
      </c>
    </row>
    <row r="1144" spans="1:6" ht="12.75">
      <c r="A1144" s="51">
        <f t="shared" si="37"/>
        <v>52647</v>
      </c>
      <c r="B1144" s="52">
        <v>52647</v>
      </c>
      <c r="C1144" s="56" t="s">
        <v>13</v>
      </c>
      <c r="E1144" s="2" t="str">
        <f t="shared" si="38"/>
        <v>1Q2044</v>
      </c>
      <c r="F1144" s="55" t="str">
        <f>+F1143</f>
        <v>N/A</v>
      </c>
    </row>
    <row r="1145" spans="1:6" ht="12.75">
      <c r="A1145" s="45">
        <f t="shared" si="37"/>
        <v>52676</v>
      </c>
      <c r="B1145" s="46">
        <v>52676</v>
      </c>
      <c r="C1145" s="56" t="s">
        <v>13</v>
      </c>
      <c r="E1145" s="2" t="str">
        <f t="shared" si="38"/>
        <v>1Q2044</v>
      </c>
      <c r="F1145" s="55" t="str">
        <f>+F1144</f>
        <v>N/A</v>
      </c>
    </row>
    <row r="1146" spans="1:6" ht="12.75">
      <c r="A1146" s="45">
        <f t="shared" si="37"/>
        <v>52707</v>
      </c>
      <c r="B1146" s="46">
        <v>52707</v>
      </c>
      <c r="C1146" s="56" t="s">
        <v>13</v>
      </c>
      <c r="E1146" s="2" t="str">
        <f t="shared" si="38"/>
        <v>2Q2044</v>
      </c>
      <c r="F1146" s="55" t="str">
        <f>IF(COUNTIF(C1142:C1144,"&gt;0")&lt;3,"N/A",AVERAGE(C1142:C1144))</f>
        <v>N/A</v>
      </c>
    </row>
    <row r="1147" spans="1:6" ht="12.75">
      <c r="A1147" s="51">
        <f t="shared" si="37"/>
        <v>52737</v>
      </c>
      <c r="B1147" s="52">
        <v>52737</v>
      </c>
      <c r="C1147" s="56" t="s">
        <v>13</v>
      </c>
      <c r="E1147" s="2" t="str">
        <f t="shared" si="38"/>
        <v>2Q2044</v>
      </c>
      <c r="F1147" s="55" t="str">
        <f>+F1146</f>
        <v>N/A</v>
      </c>
    </row>
    <row r="1148" spans="1:6" ht="12.75">
      <c r="A1148" s="45">
        <f t="shared" si="37"/>
        <v>52768</v>
      </c>
      <c r="B1148" s="46">
        <v>52768</v>
      </c>
      <c r="C1148" s="56" t="s">
        <v>13</v>
      </c>
      <c r="E1148" s="2" t="str">
        <f t="shared" si="38"/>
        <v>2Q2044</v>
      </c>
      <c r="F1148" s="55" t="str">
        <f>+F1147</f>
        <v>N/A</v>
      </c>
    </row>
    <row r="1149" spans="1:6" ht="12.75">
      <c r="A1149" s="45">
        <f t="shared" si="37"/>
        <v>52798</v>
      </c>
      <c r="B1149" s="46">
        <v>52798</v>
      </c>
      <c r="C1149" s="56" t="s">
        <v>13</v>
      </c>
      <c r="E1149" s="2" t="str">
        <f t="shared" si="38"/>
        <v>3Q2044</v>
      </c>
      <c r="F1149" s="55" t="str">
        <f>IF(COUNTIF(C1145:C1147,"&gt;0")&lt;3,"N/A",AVERAGE(C1145:C1147))</f>
        <v>N/A</v>
      </c>
    </row>
    <row r="1150" spans="1:6" ht="12.75">
      <c r="A1150" s="51">
        <f t="shared" si="37"/>
        <v>52829</v>
      </c>
      <c r="B1150" s="52">
        <v>52829</v>
      </c>
      <c r="C1150" s="56" t="s">
        <v>13</v>
      </c>
      <c r="E1150" s="2" t="str">
        <f t="shared" si="38"/>
        <v>3Q2044</v>
      </c>
      <c r="F1150" s="55" t="str">
        <f>+F1149</f>
        <v>N/A</v>
      </c>
    </row>
    <row r="1151" spans="1:6" ht="12.75">
      <c r="A1151" s="45">
        <f t="shared" si="37"/>
        <v>52860</v>
      </c>
      <c r="B1151" s="46">
        <v>52860</v>
      </c>
      <c r="C1151" s="56" t="s">
        <v>13</v>
      </c>
      <c r="E1151" s="2" t="str">
        <f t="shared" si="38"/>
        <v>3Q2044</v>
      </c>
      <c r="F1151" s="55" t="str">
        <f>+F1150</f>
        <v>N/A</v>
      </c>
    </row>
    <row r="1152" spans="1:6" ht="12.75">
      <c r="A1152" s="45">
        <f t="shared" si="37"/>
        <v>52890</v>
      </c>
      <c r="B1152" s="46">
        <v>52890</v>
      </c>
      <c r="C1152" s="56" t="s">
        <v>13</v>
      </c>
      <c r="E1152" s="2" t="str">
        <f t="shared" si="38"/>
        <v>4Q2044</v>
      </c>
      <c r="F1152" s="55" t="str">
        <f>IF(COUNTIF(C1148:C1150,"&gt;0")&lt;3,"N/A",AVERAGE(C1148:C1150))</f>
        <v>N/A</v>
      </c>
    </row>
    <row r="1153" spans="1:6" ht="12.75">
      <c r="A1153" s="51">
        <f t="shared" si="37"/>
        <v>52921</v>
      </c>
      <c r="B1153" s="52">
        <v>52921</v>
      </c>
      <c r="C1153" s="56" t="s">
        <v>13</v>
      </c>
      <c r="E1153" s="2" t="str">
        <f t="shared" si="38"/>
        <v>4Q2044</v>
      </c>
      <c r="F1153" s="55" t="str">
        <f>+F1152</f>
        <v>N/A</v>
      </c>
    </row>
    <row r="1154" spans="1:6" ht="12.75">
      <c r="A1154" s="45">
        <f t="shared" si="37"/>
        <v>52951</v>
      </c>
      <c r="B1154" s="46">
        <v>52951</v>
      </c>
      <c r="C1154" s="56" t="s">
        <v>13</v>
      </c>
      <c r="E1154" s="2" t="str">
        <f t="shared" si="38"/>
        <v>4Q2044</v>
      </c>
      <c r="F1154" s="55" t="str">
        <f>+F1153</f>
        <v>N/A</v>
      </c>
    </row>
    <row r="1155" spans="1:6" ht="12.75">
      <c r="A1155" s="45">
        <f t="shared" si="37"/>
        <v>52982</v>
      </c>
      <c r="B1155" s="46">
        <v>52982</v>
      </c>
      <c r="C1155" s="56" t="s">
        <v>13</v>
      </c>
      <c r="E1155" s="2" t="str">
        <f t="shared" si="38"/>
        <v>1Q2045</v>
      </c>
      <c r="F1155" s="55" t="str">
        <f>IF(COUNTIF(C1151:C1153,"&gt;0")&lt;3,"N/A",AVERAGE(C1151:C1153))</f>
        <v>N/A</v>
      </c>
    </row>
    <row r="1156" spans="1:6" ht="12.75">
      <c r="A1156" s="51">
        <f t="shared" si="37"/>
        <v>53013</v>
      </c>
      <c r="B1156" s="52">
        <v>53013</v>
      </c>
      <c r="C1156" s="56" t="s">
        <v>13</v>
      </c>
      <c r="E1156" s="2" t="str">
        <f t="shared" si="38"/>
        <v>1Q2045</v>
      </c>
      <c r="F1156" s="55" t="str">
        <f>+F1155</f>
        <v>N/A</v>
      </c>
    </row>
    <row r="1157" spans="1:6" ht="12.75">
      <c r="A1157" s="45">
        <f t="shared" si="37"/>
        <v>53041</v>
      </c>
      <c r="B1157" s="46">
        <v>53041</v>
      </c>
      <c r="C1157" s="56" t="s">
        <v>13</v>
      </c>
      <c r="E1157" s="2" t="str">
        <f t="shared" si="38"/>
        <v>1Q2045</v>
      </c>
      <c r="F1157" s="55" t="str">
        <f>+F1156</f>
        <v>N/A</v>
      </c>
    </row>
    <row r="1158" spans="1:6" ht="12.75">
      <c r="A1158" s="45">
        <f aca="true" t="shared" si="39" ref="A1158:A1166">+B1158</f>
        <v>53072</v>
      </c>
      <c r="B1158" s="46">
        <v>53072</v>
      </c>
      <c r="C1158" s="56" t="s">
        <v>13</v>
      </c>
      <c r="E1158" s="2" t="str">
        <f t="shared" si="38"/>
        <v>2Q2045</v>
      </c>
      <c r="F1158" s="55" t="str">
        <f>IF(COUNTIF(C1154:C1156,"&gt;0")&lt;3,"N/A",AVERAGE(C1154:C1156))</f>
        <v>N/A</v>
      </c>
    </row>
    <row r="1159" spans="1:6" ht="12.75">
      <c r="A1159" s="51">
        <f t="shared" si="39"/>
        <v>53102</v>
      </c>
      <c r="B1159" s="52">
        <v>53102</v>
      </c>
      <c r="C1159" s="56" t="s">
        <v>13</v>
      </c>
      <c r="E1159" s="2" t="str">
        <f t="shared" si="38"/>
        <v>2Q2045</v>
      </c>
      <c r="F1159" s="55" t="str">
        <f>+F1158</f>
        <v>N/A</v>
      </c>
    </row>
    <row r="1160" spans="1:6" ht="12.75">
      <c r="A1160" s="45">
        <f t="shared" si="39"/>
        <v>53133</v>
      </c>
      <c r="B1160" s="46">
        <v>53133</v>
      </c>
      <c r="C1160" s="56" t="s">
        <v>13</v>
      </c>
      <c r="E1160" s="2" t="str">
        <f t="shared" si="38"/>
        <v>2Q2045</v>
      </c>
      <c r="F1160" s="55" t="str">
        <f>+F1159</f>
        <v>N/A</v>
      </c>
    </row>
    <row r="1161" spans="1:6" ht="12.75">
      <c r="A1161" s="45">
        <f t="shared" si="39"/>
        <v>53163</v>
      </c>
      <c r="B1161" s="46">
        <v>53163</v>
      </c>
      <c r="C1161" s="56" t="s">
        <v>13</v>
      </c>
      <c r="E1161" s="2" t="str">
        <f t="shared" si="38"/>
        <v>3Q2045</v>
      </c>
      <c r="F1161" s="55" t="str">
        <f>IF(COUNTIF(C1157:C1159,"&gt;0")&lt;3,"N/A",AVERAGE(C1157:C1159))</f>
        <v>N/A</v>
      </c>
    </row>
    <row r="1162" spans="1:6" ht="12.75">
      <c r="A1162" s="51">
        <f t="shared" si="39"/>
        <v>53194</v>
      </c>
      <c r="B1162" s="52">
        <v>53194</v>
      </c>
      <c r="C1162" s="56" t="s">
        <v>13</v>
      </c>
      <c r="E1162" s="2" t="str">
        <f t="shared" si="38"/>
        <v>3Q2045</v>
      </c>
      <c r="F1162" s="55" t="str">
        <f>+F1161</f>
        <v>N/A</v>
      </c>
    </row>
    <row r="1163" spans="1:6" ht="12.75">
      <c r="A1163" s="45">
        <f t="shared" si="39"/>
        <v>53225</v>
      </c>
      <c r="B1163" s="46">
        <v>53225</v>
      </c>
      <c r="C1163" s="56" t="s">
        <v>13</v>
      </c>
      <c r="E1163" s="2" t="str">
        <f t="shared" si="38"/>
        <v>3Q2045</v>
      </c>
      <c r="F1163" s="55" t="str">
        <f>+F1162</f>
        <v>N/A</v>
      </c>
    </row>
    <row r="1164" spans="1:6" ht="12.75">
      <c r="A1164" s="45">
        <f t="shared" si="39"/>
        <v>53255</v>
      </c>
      <c r="B1164" s="46">
        <v>53255</v>
      </c>
      <c r="C1164" s="56" t="s">
        <v>13</v>
      </c>
      <c r="E1164" s="2" t="str">
        <f>IF(MONTH(B1164)&lt;4,"1",IF(MONTH(B1164)&lt;7,"2",IF(MONTH(B1164)&lt;10,"3","4")))&amp;"Q"&amp;YEAR(B1164)</f>
        <v>4Q2045</v>
      </c>
      <c r="F1164" s="55" t="str">
        <f>IF(COUNTIF(C1160:C1162,"&gt;0")&lt;3,"N/A",AVERAGE(C1160:C1162))</f>
        <v>N/A</v>
      </c>
    </row>
    <row r="1165" spans="1:6" ht="12.75">
      <c r="A1165" s="51">
        <f t="shared" si="39"/>
        <v>53286</v>
      </c>
      <c r="B1165" s="52">
        <v>53286</v>
      </c>
      <c r="C1165" s="56" t="s">
        <v>13</v>
      </c>
      <c r="E1165" s="2" t="str">
        <f>IF(MONTH(B1165)&lt;4,"1",IF(MONTH(B1165)&lt;7,"2",IF(MONTH(B1165)&lt;10,"3","4")))&amp;"Q"&amp;YEAR(B1165)</f>
        <v>4Q2045</v>
      </c>
      <c r="F1165" s="55" t="str">
        <f>+F1164</f>
        <v>N/A</v>
      </c>
    </row>
    <row r="1166" spans="1:6" ht="12.75">
      <c r="A1166" s="45">
        <f t="shared" si="39"/>
        <v>53316</v>
      </c>
      <c r="B1166" s="46">
        <v>53316</v>
      </c>
      <c r="C1166" s="56" t="s">
        <v>13</v>
      </c>
      <c r="E1166" s="2" t="str">
        <f>IF(MONTH(B1166)&lt;4,"1",IF(MONTH(B1166)&lt;7,"2",IF(MONTH(B1166)&lt;10,"3","4")))&amp;"Q"&amp;YEAR(B1166)</f>
        <v>4Q2045</v>
      </c>
      <c r="F1166" s="55" t="str">
        <f>+F1165</f>
        <v>N/A</v>
      </c>
    </row>
  </sheetData>
  <sheetProtection/>
  <autoFilter ref="A2:C644"/>
  <printOptions horizontalCentered="1" verticalCentered="1"/>
  <pageMargins left="0.5" right="0.5" top="1.81" bottom="1" header="1.04" footer="0.5"/>
  <pageSetup fitToHeight="0" fitToWidth="1" horizontalDpi="600" verticalDpi="600" orientation="landscape" scale="46" r:id="rId2"/>
  <headerFooter alignWithMargins="0">
    <oddHeader>&amp;C&amp;"Arial,Bold"&amp;14Sample Calculation of
Interest on Transmission Enhancement Projects in AEP Zone&amp;RER08-1329
Joint Intervenors  - AEP 4-159
Attachment 1
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Power 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Bruich</dc:creator>
  <cp:keywords/>
  <dc:description/>
  <cp:lastModifiedBy>AEP</cp:lastModifiedBy>
  <cp:lastPrinted>2013-05-28T12:29:42Z</cp:lastPrinted>
  <dcterms:created xsi:type="dcterms:W3CDTF">2000-04-26T14:33:54Z</dcterms:created>
  <dcterms:modified xsi:type="dcterms:W3CDTF">2013-05-28T12:32:03Z</dcterms:modified>
  <cp:category/>
  <cp:version/>
  <cp:contentType/>
  <cp:contentStatus/>
</cp:coreProperties>
</file>